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20220" windowHeight="6855"/>
  </bookViews>
  <sheets>
    <sheet name="Index" sheetId="1" r:id="rId1"/>
    <sheet name="Statement of Income" sheetId="3" r:id="rId2"/>
    <sheet name="Balance Sheet" sheetId="4" r:id="rId3"/>
    <sheet name="Cash Flows" sheetId="5" r:id="rId4"/>
    <sheet name="Segmented Info" sheetId="6" state="hidden" r:id="rId5"/>
    <sheet name="Operating Data" sheetId="7" r:id="rId6"/>
    <sheet name="Disclaimer" sheetId="8" r:id="rId7"/>
  </sheets>
  <definedNames>
    <definedName name="_xlnm.Print_Area" localSheetId="1">'Statement of Income'!$A$1:$P$42</definedName>
  </definedNames>
  <calcPr calcId="145621"/>
</workbook>
</file>

<file path=xl/calcChain.xml><?xml version="1.0" encoding="utf-8"?>
<calcChain xmlns="http://schemas.openxmlformats.org/spreadsheetml/2006/main">
  <c r="S6" i="6" l="1"/>
  <c r="R6" i="6"/>
  <c r="Q6" i="6"/>
  <c r="P6" i="6"/>
  <c r="M6" i="6" l="1"/>
  <c r="A2" i="6"/>
  <c r="L6" i="6"/>
  <c r="K6" i="6"/>
  <c r="J6" i="6"/>
  <c r="I6" i="6"/>
  <c r="G6" i="6"/>
  <c r="F6" i="6"/>
  <c r="E6" i="6"/>
  <c r="L40" i="6" l="1"/>
  <c r="M40" i="6" s="1"/>
  <c r="L35" i="6"/>
  <c r="M35" i="6" s="1"/>
  <c r="M29" i="6"/>
  <c r="M28" i="6"/>
  <c r="M25" i="6"/>
  <c r="M23" i="6"/>
  <c r="M22" i="6"/>
  <c r="M21" i="6"/>
  <c r="M17" i="6"/>
  <c r="M16" i="6"/>
  <c r="M15" i="6"/>
  <c r="M14" i="6"/>
  <c r="M11" i="6"/>
  <c r="M64" i="6"/>
  <c r="M63" i="6"/>
  <c r="M62" i="6"/>
  <c r="M60" i="6"/>
  <c r="M59" i="6"/>
  <c r="M58" i="6"/>
  <c r="K40" i="6"/>
  <c r="K35" i="6"/>
  <c r="M26" i="6"/>
  <c r="M10" i="6"/>
  <c r="M9" i="6"/>
  <c r="J40" i="6"/>
  <c r="J35" i="6"/>
  <c r="M41" i="6"/>
  <c r="M39" i="6"/>
  <c r="M38" i="6"/>
  <c r="M37" i="6"/>
  <c r="M36" i="6"/>
  <c r="M34" i="6"/>
  <c r="M33" i="6"/>
  <c r="M53" i="6"/>
  <c r="M52" i="6"/>
  <c r="M51" i="6"/>
  <c r="M50" i="6"/>
  <c r="M49" i="6"/>
  <c r="M48" i="6"/>
  <c r="M47" i="6"/>
  <c r="M46" i="6"/>
  <c r="M45" i="6"/>
  <c r="M61" i="6"/>
  <c r="M27" i="6"/>
  <c r="M13" i="6"/>
  <c r="M12" i="6"/>
  <c r="I40" i="6"/>
  <c r="I35" i="6"/>
  <c r="O40" i="6"/>
  <c r="O35" i="6"/>
  <c r="O30" i="6"/>
  <c r="G40" i="6"/>
  <c r="G35" i="6"/>
  <c r="F40" i="6"/>
  <c r="F35" i="6"/>
  <c r="I30" i="6"/>
  <c r="G30" i="6"/>
  <c r="F30" i="6"/>
  <c r="O54" i="6"/>
  <c r="L54" i="6"/>
  <c r="K54" i="6"/>
  <c r="J54" i="6"/>
  <c r="I54" i="6"/>
  <c r="G54" i="6"/>
  <c r="F54" i="6"/>
  <c r="O65" i="6"/>
  <c r="J65" i="6"/>
  <c r="I65" i="6"/>
  <c r="G65" i="6"/>
  <c r="F65" i="6"/>
  <c r="E65" i="6"/>
  <c r="E54" i="6"/>
  <c r="E40" i="6"/>
  <c r="E35" i="6"/>
  <c r="E30" i="6"/>
  <c r="O18" i="6"/>
  <c r="J18" i="6"/>
  <c r="I18" i="6"/>
  <c r="G18" i="6"/>
  <c r="F18" i="6"/>
  <c r="E18" i="6"/>
  <c r="F42" i="6" l="1"/>
  <c r="E42" i="6"/>
  <c r="O42" i="6"/>
  <c r="G42" i="6"/>
  <c r="I42" i="6"/>
  <c r="K42" i="6"/>
  <c r="M42" i="6"/>
  <c r="L42" i="6"/>
  <c r="L18" i="6"/>
  <c r="L30" i="6"/>
  <c r="M24" i="6"/>
  <c r="M30" i="6" s="1"/>
  <c r="L65" i="6"/>
  <c r="K18" i="6"/>
  <c r="K30" i="6"/>
  <c r="K65" i="6"/>
  <c r="M57" i="6"/>
  <c r="M65" i="6" s="1"/>
  <c r="J42" i="6"/>
  <c r="J30" i="6"/>
  <c r="M54" i="6"/>
  <c r="M18" i="6"/>
  <c r="O6" i="6" l="1"/>
</calcChain>
</file>

<file path=xl/sharedStrings.xml><?xml version="1.0" encoding="utf-8"?>
<sst xmlns="http://schemas.openxmlformats.org/spreadsheetml/2006/main" count="595" uniqueCount="271">
  <si>
    <t>PTT Exploration and Production Public Company Limited</t>
  </si>
  <si>
    <t>Disclaimer</t>
  </si>
  <si>
    <t>Contact
Investor Relations</t>
  </si>
  <si>
    <t>Selected
Operating Data</t>
  </si>
  <si>
    <t>Unit</t>
  </si>
  <si>
    <t>Revenues:</t>
  </si>
  <si>
    <t>Other income</t>
  </si>
  <si>
    <t>Total Revenues</t>
  </si>
  <si>
    <t>Expenses:</t>
  </si>
  <si>
    <t>Operating expenses</t>
  </si>
  <si>
    <t>Exploration expenses</t>
  </si>
  <si>
    <t>Depreciation, depletion and amortization</t>
  </si>
  <si>
    <t>Impairment loss on assets</t>
  </si>
  <si>
    <t>Total Expenses</t>
  </si>
  <si>
    <t>Profit before income taxes</t>
  </si>
  <si>
    <t>Income tax expenses</t>
  </si>
  <si>
    <t>Profit for the period</t>
  </si>
  <si>
    <t>Earnings per share:</t>
  </si>
  <si>
    <t>MMUSD</t>
  </si>
  <si>
    <t>USD/Share</t>
  </si>
  <si>
    <t>Assets:</t>
  </si>
  <si>
    <t>Current Assets</t>
  </si>
  <si>
    <t>Investments in trading securities</t>
  </si>
  <si>
    <t>Statements of 
Financial Position</t>
  </si>
  <si>
    <t>Statements of 
Cash Flows</t>
  </si>
  <si>
    <t>Return to Index</t>
  </si>
  <si>
    <t>Trade accounts receivable</t>
  </si>
  <si>
    <t>Other accounts receivable</t>
  </si>
  <si>
    <t>Inventories</t>
  </si>
  <si>
    <t>Materials and supplies, net</t>
  </si>
  <si>
    <t>Other current assets</t>
  </si>
  <si>
    <t>Working capital from co-venturers</t>
  </si>
  <si>
    <t>Non-current Assets</t>
  </si>
  <si>
    <t>Other non-current assets</t>
  </si>
  <si>
    <t>Prepaid expenses</t>
  </si>
  <si>
    <t>Total Assets</t>
  </si>
  <si>
    <t>Liabilities:</t>
  </si>
  <si>
    <t>Current Liabilities</t>
  </si>
  <si>
    <t>Trade accounts payable</t>
  </si>
  <si>
    <t>Working capital to co-venturers</t>
  </si>
  <si>
    <t>Accrued expenses</t>
  </si>
  <si>
    <t>Other current liabilities</t>
  </si>
  <si>
    <t>Non-current Liabilities</t>
  </si>
  <si>
    <t>Employee benefit obligations</t>
  </si>
  <si>
    <t>Other non-current liabilities</t>
  </si>
  <si>
    <t>Deferred income</t>
  </si>
  <si>
    <t>Total Liabilities</t>
  </si>
  <si>
    <t>Shareholders' Equity:</t>
  </si>
  <si>
    <t>Total Liabilities and Shareholders' Equity</t>
  </si>
  <si>
    <t>Adjustment to reconcile profit before income tax to net cash:</t>
  </si>
  <si>
    <t>Share of loss/(gain) from associates</t>
  </si>
  <si>
    <t>Amortization of prepaid expenses</t>
  </si>
  <si>
    <t>Amortization of exploration expenses</t>
  </si>
  <si>
    <t>Income recognized from deferred income</t>
  </si>
  <si>
    <t>Loss/(Gain) on financial derivatives</t>
  </si>
  <si>
    <t>Loss/(Gain) on foreign exchange</t>
  </si>
  <si>
    <t>Interest income less than interest expense</t>
  </si>
  <si>
    <t>Changes in operating assets (increases)/decreases</t>
  </si>
  <si>
    <t>Account receivable - parent company</t>
  </si>
  <si>
    <t>Currency translation differences</t>
  </si>
  <si>
    <t>Interest received on bank deposits</t>
  </si>
  <si>
    <t>Taxation paid</t>
  </si>
  <si>
    <t>Net cash from operating activities</t>
  </si>
  <si>
    <t>Cash flows from operating activities</t>
  </si>
  <si>
    <t>Cash flows from investing activities</t>
  </si>
  <si>
    <t>Interest received from loans</t>
  </si>
  <si>
    <t>(Increase)/Decrease in property, plant and equipment</t>
  </si>
  <si>
    <t>(Increase)/Decrease in intangible assets</t>
  </si>
  <si>
    <t>Net cash from investing activities</t>
  </si>
  <si>
    <t>Cash flows from financing activities</t>
  </si>
  <si>
    <t>Interest paid for loans</t>
  </si>
  <si>
    <t>Cash payments for financial costs</t>
  </si>
  <si>
    <t>Interest paid for subordinated debentures</t>
  </si>
  <si>
    <t>Proceeds from common stock</t>
  </si>
  <si>
    <t>Dividends paid</t>
  </si>
  <si>
    <t>Net cash from financing activities</t>
  </si>
  <si>
    <t>Net increase/(decrease) in cash and cash equivalents</t>
  </si>
  <si>
    <t>Cash and cash equivalents at the beginning of the period</t>
  </si>
  <si>
    <t>Cash and cash equivalents classified as assets held for sale</t>
  </si>
  <si>
    <t>Adjustment for effect of exchange rate</t>
  </si>
  <si>
    <t>Cash and cash equivalents at the end of the period</t>
  </si>
  <si>
    <t>Supplementary cash flows information</t>
  </si>
  <si>
    <t>Unpaid outstanding payables from purchases of property, plant and equipment</t>
  </si>
  <si>
    <t>Additional Segmented
Information</t>
  </si>
  <si>
    <t>Revenues by segment</t>
  </si>
  <si>
    <t>E&amp;P - Thailand</t>
  </si>
  <si>
    <t>E&amp;P - Other Southeast Asia</t>
  </si>
  <si>
    <t>E&amp;P - Australia</t>
  </si>
  <si>
    <t>E&amp;P - North America</t>
  </si>
  <si>
    <t>E&amp;P - Africa</t>
  </si>
  <si>
    <t>E&amp;P - Middle East</t>
  </si>
  <si>
    <t>Pipeline transportation - Other Southeast Asia</t>
  </si>
  <si>
    <t>Others</t>
  </si>
  <si>
    <t>Intercompany elimination</t>
  </si>
  <si>
    <t>Total</t>
  </si>
  <si>
    <t>Assets by segment (including investments under equity method)</t>
  </si>
  <si>
    <t>Unallocated assets</t>
  </si>
  <si>
    <t>Liabilities by segment</t>
  </si>
  <si>
    <t>Unallocated liabilities</t>
  </si>
  <si>
    <t>Capital expenditure by segment</t>
  </si>
  <si>
    <t>Other Southeast Asia</t>
  </si>
  <si>
    <t>Average product price</t>
  </si>
  <si>
    <t>BOE/D</t>
  </si>
  <si>
    <t>Weighted average product price</t>
  </si>
  <si>
    <t>USD/MMBTU</t>
  </si>
  <si>
    <t>USD/BBL</t>
  </si>
  <si>
    <t>USD/BOE</t>
  </si>
  <si>
    <t>Royalties</t>
  </si>
  <si>
    <t>General and administrative expenses</t>
  </si>
  <si>
    <t>Total unit cost</t>
  </si>
  <si>
    <t>Lifting cost</t>
  </si>
  <si>
    <t>Click on the links below to navigate to their contents</t>
  </si>
  <si>
    <t>Total wells drilled</t>
  </si>
  <si>
    <t>Total wells with commercial hydrocarbon discovery</t>
  </si>
  <si>
    <t>Success ratio</t>
  </si>
  <si>
    <t>Exploration and appraisal success ratio</t>
  </si>
  <si>
    <t># of wells</t>
  </si>
  <si>
    <t>%</t>
  </si>
  <si>
    <t>MMBOE</t>
  </si>
  <si>
    <t>Sales volume by region (PTTEP share)</t>
  </si>
  <si>
    <t>Liquid</t>
  </si>
  <si>
    <t>Gas</t>
  </si>
  <si>
    <t>Sales volume by product group (PTTEP share)</t>
  </si>
  <si>
    <t>BBL/D</t>
  </si>
  <si>
    <t>Cash cost</t>
  </si>
  <si>
    <t>Total proved reserves</t>
  </si>
  <si>
    <t>International</t>
  </si>
  <si>
    <t>Total proved plus probable reserves</t>
  </si>
  <si>
    <t>Rest of World</t>
  </si>
  <si>
    <t>Proved reserves</t>
  </si>
  <si>
    <t>Probable reserves</t>
  </si>
  <si>
    <t xml:space="preserve">Reserves by geography </t>
  </si>
  <si>
    <t>Reserves by product group</t>
  </si>
  <si>
    <t>Changes in operating liabilities increases/(decreases)</t>
  </si>
  <si>
    <t>Payments of debentures</t>
  </si>
  <si>
    <t>Dividends received from related parties</t>
  </si>
  <si>
    <t>Proceeds from issuance of debentures</t>
  </si>
  <si>
    <t>Cash payment from purchases of business</t>
  </si>
  <si>
    <t>Loss from investments in related parties</t>
  </si>
  <si>
    <t>Increase/(Decrease) in short-term loans with maturity within 3 months from financial institution</t>
  </si>
  <si>
    <t>Proceeds from short-term loans with maturity within 1 year from financial institution</t>
  </si>
  <si>
    <t>Payments of short-term loans with maturity within 1 year from financial institution</t>
  </si>
  <si>
    <t>Proceeds from long-term loans from financial institution</t>
  </si>
  <si>
    <t>Proceeds from issuance of subordinated capital debentures</t>
  </si>
  <si>
    <t>Cash payments for transaction cost of capital</t>
  </si>
  <si>
    <t>Cash payments for financial costs from issuance of subordinated capital debentures</t>
  </si>
  <si>
    <t>Loss/(Gain) on disposal of assets</t>
  </si>
  <si>
    <t>Cash received/(payment) from long-term loans to related parties</t>
  </si>
  <si>
    <t xml:space="preserve">     Sales</t>
  </si>
  <si>
    <t xml:space="preserve">     Revenue from pipeline transportation                 </t>
  </si>
  <si>
    <t xml:space="preserve">     Other income</t>
  </si>
  <si>
    <t xml:space="preserve">          Gain on foreign exchange</t>
  </si>
  <si>
    <t xml:space="preserve">          Interest income</t>
  </si>
  <si>
    <t xml:space="preserve">          Gain on financial derivatives</t>
  </si>
  <si>
    <t xml:space="preserve">          Other revenues</t>
  </si>
  <si>
    <t xml:space="preserve">     Operating expenses</t>
  </si>
  <si>
    <t xml:space="preserve">     Exploration expenses</t>
  </si>
  <si>
    <t xml:space="preserve">     Administrative expenses</t>
  </si>
  <si>
    <t xml:space="preserve">     Petroleum royalties and remuneration</t>
  </si>
  <si>
    <t xml:space="preserve">     Depreciation, depletion and amortization</t>
  </si>
  <si>
    <t xml:space="preserve">     Other expenses</t>
  </si>
  <si>
    <t xml:space="preserve">          Loss on foreign exchange</t>
  </si>
  <si>
    <t xml:space="preserve">          Loss from Montara incident</t>
  </si>
  <si>
    <t xml:space="preserve">          Loss from financial derivatives</t>
  </si>
  <si>
    <t xml:space="preserve">          Management's remuneration</t>
  </si>
  <si>
    <t xml:space="preserve">          Impairment loss on assets</t>
  </si>
  <si>
    <t xml:space="preserve">          Other expenses</t>
  </si>
  <si>
    <t xml:space="preserve">     Finance costs</t>
  </si>
  <si>
    <t>Share of gain (loss) from associates</t>
  </si>
  <si>
    <t xml:space="preserve">          Basic earnings per share</t>
  </si>
  <si>
    <t xml:space="preserve">          Diluted earnings per share</t>
  </si>
  <si>
    <t xml:space="preserve">    Cash and cash equivalents</t>
  </si>
  <si>
    <t xml:space="preserve">    Investments in trading securities</t>
  </si>
  <si>
    <t xml:space="preserve">    Account receivable - parent company        </t>
  </si>
  <si>
    <t xml:space="preserve">     Trade accounts receivable</t>
  </si>
  <si>
    <t xml:space="preserve">     Other accounts receivable</t>
  </si>
  <si>
    <t xml:space="preserve">     Inventories </t>
  </si>
  <si>
    <t xml:space="preserve">     Materials and supplies, net </t>
  </si>
  <si>
    <t xml:space="preserve">     Assets held-for-sale</t>
  </si>
  <si>
    <t xml:space="preserve">     Other current assets</t>
  </si>
  <si>
    <t xml:space="preserve">          Working capital from co-venturers</t>
  </si>
  <si>
    <t xml:space="preserve">          Accrued  interests receivable</t>
  </si>
  <si>
    <t xml:space="preserve">          Financial derivative assets</t>
  </si>
  <si>
    <t xml:space="preserve">          Other current assets</t>
  </si>
  <si>
    <t xml:space="preserve">   Total Current Assets</t>
  </si>
  <si>
    <t xml:space="preserve">     Investments in available-for-sales securities</t>
  </si>
  <si>
    <t xml:space="preserve">     Investments in associates </t>
  </si>
  <si>
    <t xml:space="preserve">     Long-term loans to related parties                        </t>
  </si>
  <si>
    <t xml:space="preserve">     Property, plant and equipment, net </t>
  </si>
  <si>
    <t xml:space="preserve">     Goodwill</t>
  </si>
  <si>
    <t xml:space="preserve">     Intangible assets, net</t>
  </si>
  <si>
    <t xml:space="preserve">     Deferred income tax assets          </t>
  </si>
  <si>
    <t xml:space="preserve">     Other non-current assets           </t>
  </si>
  <si>
    <t xml:space="preserve">          Prepaid expenses</t>
  </si>
  <si>
    <t xml:space="preserve">          Deposit for the purchase of partnership units</t>
  </si>
  <si>
    <t xml:space="preserve">          Deferred remuneration under agreement</t>
  </si>
  <si>
    <t xml:space="preserve">          Financial derivative assets          </t>
  </si>
  <si>
    <t xml:space="preserve">          Other non-current assets          </t>
  </si>
  <si>
    <t xml:space="preserve">   Total Non-current Assets</t>
  </si>
  <si>
    <t xml:space="preserve">     Short-term loans</t>
  </si>
  <si>
    <t xml:space="preserve">     Trade accounts payable </t>
  </si>
  <si>
    <t xml:space="preserve">     Current portion of long-term debts</t>
  </si>
  <si>
    <t xml:space="preserve">     Working capital to co-venturers</t>
  </si>
  <si>
    <t xml:space="preserve">     Accrued expenses</t>
  </si>
  <si>
    <t xml:space="preserve">     Dividends payable</t>
  </si>
  <si>
    <t xml:space="preserve">     Accrued interests payable</t>
  </si>
  <si>
    <t xml:space="preserve">     Income tax payable</t>
  </si>
  <si>
    <t xml:space="preserve">     Financial derivative liabilities     </t>
  </si>
  <si>
    <t xml:space="preserve">     Short-term provision</t>
  </si>
  <si>
    <t xml:space="preserve">     Liabilities directly associated  with assets classified as held-for-sale </t>
  </si>
  <si>
    <t xml:space="preserve">     Other current liabilities</t>
  </si>
  <si>
    <t xml:space="preserve">    Total Current Liabilities</t>
  </si>
  <si>
    <t xml:space="preserve">     Debentures</t>
  </si>
  <si>
    <t xml:space="preserve">     Long-term loans from financial institution</t>
  </si>
  <si>
    <t xml:space="preserve">     Deferred income tax liabilities</t>
  </si>
  <si>
    <t xml:space="preserve">     Provision for employee benefits</t>
  </si>
  <si>
    <t xml:space="preserve">     Provision for decommissioning costs</t>
  </si>
  <si>
    <t xml:space="preserve">     Provision for remuneration for the renewal of petroleum production</t>
  </si>
  <si>
    <t xml:space="preserve">     Other non-current liabilities</t>
  </si>
  <si>
    <t xml:space="preserve">         Financial derivative liabilities</t>
  </si>
  <si>
    <t xml:space="preserve">         Deferred income</t>
  </si>
  <si>
    <t xml:space="preserve">          Other non-current liabilities</t>
  </si>
  <si>
    <t xml:space="preserve">   Total Non-current Liabilities</t>
  </si>
  <si>
    <t xml:space="preserve">    Share premium</t>
  </si>
  <si>
    <t xml:space="preserve">    Subordinated capital debentures</t>
  </si>
  <si>
    <t xml:space="preserve">     Retained earnings </t>
  </si>
  <si>
    <t xml:space="preserve">          Appropriated</t>
  </si>
  <si>
    <t xml:space="preserve">               Legal reserve  </t>
  </si>
  <si>
    <t xml:space="preserve">               Reserve for expansion   </t>
  </si>
  <si>
    <t xml:space="preserve">          Unappropriated</t>
  </si>
  <si>
    <t xml:space="preserve">     Other components of shareholders' equity</t>
  </si>
  <si>
    <t xml:space="preserve">Total Shareholders' Equity          </t>
  </si>
  <si>
    <t xml:space="preserve">Note : </t>
  </si>
  <si>
    <t>Net income/(loss) by segment</t>
  </si>
  <si>
    <t>Intercompany elimination &amp; Unallocated items</t>
  </si>
  <si>
    <t>(A)</t>
  </si>
  <si>
    <r>
      <t>Thailand</t>
    </r>
    <r>
      <rPr>
        <vertAlign val="superscript"/>
        <sz val="11"/>
        <color theme="1"/>
        <rFont val="Arial"/>
        <family val="2"/>
      </rPr>
      <t>(A)</t>
    </r>
  </si>
  <si>
    <r>
      <t>Domestic</t>
    </r>
    <r>
      <rPr>
        <vertAlign val="superscript"/>
        <sz val="11"/>
        <color theme="1"/>
        <rFont val="Arial"/>
        <family val="2"/>
      </rPr>
      <t>(A)</t>
    </r>
  </si>
  <si>
    <r>
      <t>Finding and development cost</t>
    </r>
    <r>
      <rPr>
        <vertAlign val="superscript"/>
        <sz val="11"/>
        <color theme="1"/>
        <rFont val="Arial"/>
        <family val="2"/>
      </rPr>
      <t>(C)</t>
    </r>
  </si>
  <si>
    <r>
      <t>Unit cost</t>
    </r>
    <r>
      <rPr>
        <b/>
        <vertAlign val="superscript"/>
        <sz val="11"/>
        <color theme="1"/>
        <rFont val="Arial"/>
        <family val="2"/>
      </rPr>
      <t>(B)</t>
    </r>
  </si>
  <si>
    <r>
      <t>Reserves (PTTEP share)</t>
    </r>
    <r>
      <rPr>
        <b/>
        <vertAlign val="superscript"/>
        <sz val="11"/>
        <color theme="1"/>
        <rFont val="Arial"/>
        <family val="2"/>
      </rPr>
      <t>(C)</t>
    </r>
  </si>
  <si>
    <r>
      <t>Proved plus probable reserves</t>
    </r>
    <r>
      <rPr>
        <vertAlign val="superscript"/>
        <sz val="11"/>
        <color theme="1"/>
        <rFont val="Arial"/>
        <family val="2"/>
      </rPr>
      <t>(D)</t>
    </r>
  </si>
  <si>
    <t>(B)   Additional details to the unit cost components :</t>
  </si>
  <si>
    <t>(A)   "Thailand" and "Domestic" includes Malaysia-Thailand Joint Development Area (MTJDA)</t>
  </si>
  <si>
    <t>(D)   Details to proved plus probable reserves was introduced in year 2012</t>
  </si>
  <si>
    <t>(A)   Employee Benefits have been restated for the retrospective recognition of gain/loss in regards to changes in acturial assumptions under TAS19 (revised 2012), adopted with effect from Jan 1, 2014</t>
  </si>
  <si>
    <t>(C)   Finding and development (F&amp;D) cost and company oil and gas reserves are disclosed annually</t>
  </si>
  <si>
    <t>F&amp;D cost = (5 –Yr Avg. of Acquisition + 5-Yr Avg. of (Expl.+ Dev. Cost )) / 5 – Yr Avg. of additional reserves</t>
  </si>
  <si>
    <t>Cash cost = (Operating Exp. + SG&amp;A + Royalty &amp; SRB) / Sales Volume</t>
  </si>
  <si>
    <t>Lifting cost = (Operating Exp. – Transportation Cost – Stock Variation – Other expense not related to lifting) / Production Volume</t>
  </si>
  <si>
    <t>Unit cost = (Operating Exp. + Exploration Expense + SG&amp;A + Royalty + DD&amp;A) / Sales Volume</t>
  </si>
  <si>
    <t>Operating expenses exclude diluent cost for blending bitumen in the Canada oil sands  project</t>
  </si>
  <si>
    <r>
      <t>All amounts shown throughout this document ar</t>
    </r>
    <r>
      <rPr>
        <sz val="11"/>
        <rFont val="Arial"/>
        <family val="2"/>
      </rPr>
      <t xml:space="preserve">e unaudited, except 2011, 2012 and 2013 Statement of Income, 2011 and 2012 Statement of Financial Position, and 2011, 2012 and 2013 Statement of Cash Flows </t>
    </r>
    <r>
      <rPr>
        <sz val="11"/>
        <color theme="1"/>
        <rFont val="Arial"/>
        <family val="2"/>
      </rPr>
      <t xml:space="preserve">
The companies in which PTT Exploration and Production Public Company Limited directly and indirectly owns investments are separate entities. In this document "PTTEP" is sometimes used for convenience where references are made to PTT Exploration and Production Public Company Limited and its subsidiaries in general.  "Subsidiaries", "PTTEP subsidiaries" and "PTTEP companies" as used in this document refer to companies over which PTT Exploration and Production Public Company Limited either directly or indirectly has control. Companies over which PTTEP has joint control are generally referred to as "joint ventures" and companies over which PTTEP has significant influence but neither control nor joint control are referred to as "associates". The term "PTTEP interest" or "PTTEP share" are used for convenience to indicate the direct and/or indirect ownership interest held by PTTEP in a venture, partnership or company, after exclusion of all third-party interest.
The information, statements, forecasts and projections contained herein reflect the PTTEP’s current views with respect to future events and financial performance. These views are based on assumptions subject to various risks. No assurance is given that these future events will occur, or that PTTEP’s assumptions are correct.  Actual results may differ materially from those projected.</t>
    </r>
    <r>
      <rPr>
        <b/>
        <sz val="11"/>
        <color theme="1"/>
        <rFont val="Arial"/>
        <family val="2"/>
      </rPr>
      <t xml:space="preserve">
Petroleum  Reserves Information</t>
    </r>
    <r>
      <rPr>
        <sz val="11"/>
        <color theme="1"/>
        <rFont val="Arial"/>
        <family val="2"/>
      </rPr>
      <t xml:space="preserve">
In this presentation, the Company discloses petroleum reserves that are not included in the Securities Exchange and Commission of Thailand (SEC) Annual Registration Statement Form 56-1 under “Supplemental Information on Petroleum Exploration and Production Activities”.  The reserves data contained in this presentation reflects the Company’s best estimates of its reserves.  While the Company periodically obtains an independent audit of a portion of its proved reserves, no independent qualified reserves evaluator or auditor was involved in the preparation of reserves data disclosed in this presentation.  Unless stated otherwise, reserves are stated at the Company’s gross basis.
This presentation may contain the terms “proved reserves” and/or “probable reserves”.  Unless stated otherwise, the Company adopts similar description as defined by the Society of Petroleum Engineers.
</t>
    </r>
    <r>
      <rPr>
        <i/>
        <sz val="11"/>
        <color theme="1"/>
        <rFont val="Arial"/>
        <family val="2"/>
      </rPr>
      <t>Proved Reserves</t>
    </r>
    <r>
      <rPr>
        <sz val="11"/>
        <color theme="1"/>
        <rFont val="Arial"/>
        <family val="2"/>
      </rPr>
      <t xml:space="preserve"> - Proved reserves are defined as those quantities of petroleum which, by analysis of geological and engineering data, can be estimated with reasonable certainty to be commercially recoverable, from a given date forward, from known reservoirs and under current economic conditions, operating methods, and government regulations.
</t>
    </r>
    <r>
      <rPr>
        <i/>
        <sz val="11"/>
        <color theme="1"/>
        <rFont val="Arial"/>
        <family val="2"/>
      </rPr>
      <t>Probable Reserves</t>
    </r>
    <r>
      <rPr>
        <sz val="11"/>
        <color theme="1"/>
        <rFont val="Arial"/>
        <family val="2"/>
      </rPr>
      <t xml:space="preserve"> - Probable reserves are defined as those unproved reserves which analysis of geological and engineering data suggests are more likely than not to be recoverable.
</t>
    </r>
    <r>
      <rPr>
        <i/>
        <sz val="11"/>
        <color theme="1"/>
        <rFont val="Tahoma"/>
        <family val="2"/>
        <scheme val="minor"/>
      </rPr>
      <t/>
    </r>
  </si>
  <si>
    <t>Statements of  Income</t>
  </si>
  <si>
    <t>RETURN TO INDEX</t>
  </si>
  <si>
    <r>
      <rPr>
        <sz val="8"/>
        <rFont val="Arial"/>
        <family val="2"/>
      </rPr>
      <t>(Available in Reviewed Financial Statements</t>
    </r>
    <r>
      <rPr>
        <sz val="11"/>
        <rFont val="Arial"/>
        <family val="2"/>
      </rPr>
      <t>)</t>
    </r>
  </si>
  <si>
    <t xml:space="preserve">    Share capital</t>
  </si>
  <si>
    <t>Gain from restructuring of the ownership interests in KKD project</t>
  </si>
  <si>
    <t>Net cash payment for financial derivative contract</t>
  </si>
  <si>
    <t>Cash received from restructuring of the ownership interests in KKD project</t>
  </si>
  <si>
    <t>Statements of Income as of Q2 2014</t>
  </si>
  <si>
    <t>Q1 2013</t>
  </si>
  <si>
    <t>Q2 2013</t>
  </si>
  <si>
    <t>Q3 2013</t>
  </si>
  <si>
    <t>Q4 2013</t>
  </si>
  <si>
    <t>Q1 2014</t>
  </si>
  <si>
    <t>Q2 2014</t>
  </si>
  <si>
    <t>Statements of Financial Position as of Q2 2014</t>
  </si>
  <si>
    <t>Statements of Cash Flows as of Q2 2014</t>
  </si>
  <si>
    <t>Selected Operating Data as of Q2 2014</t>
  </si>
  <si>
    <t>Quarterly Financial and Operating Information as of Q2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</si>
</sst>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87" formatCode="_(* #,##0_);_(* \(#,##0\);_(* &quot;-&quot;??_);_(@_)"/>
    <numFmt numFmtId="188" formatCode="_(\ #,##0_);_(\ \(#,##0\);_(* &quot;-&quot;??_);_(@_)"/>
  </numFmts>
  <fonts count="33" x14ac:knownFonts="1">
    <font>
      <sz val="11"/>
      <color theme="1"/>
      <name val="Tahoma"/>
      <family val="2"/>
      <charset val="222"/>
      <scheme val="minor"/>
    </font>
    <font>
      <sz val="16"/>
      <color theme="0" tint="-0.499984740745262"/>
      <name val="DB Helvethaica X 55 Regular"/>
    </font>
    <font>
      <sz val="11"/>
      <color theme="1"/>
      <name val="Arial"/>
      <family val="2"/>
    </font>
    <font>
      <b/>
      <sz val="11"/>
      <color theme="0"/>
      <name val="Arial"/>
      <family val="2"/>
    </font>
    <font>
      <b/>
      <sz val="11"/>
      <name val="Arial"/>
      <family val="2"/>
    </font>
    <font>
      <u/>
      <sz val="11"/>
      <color theme="10"/>
      <name val="Tahoma"/>
      <family val="2"/>
      <charset val="222"/>
      <scheme val="minor"/>
    </font>
    <font>
      <b/>
      <sz val="11"/>
      <color theme="0" tint="-0.499984740745262"/>
      <name val="Arial"/>
      <family val="2"/>
    </font>
    <font>
      <i/>
      <sz val="11"/>
      <color theme="1"/>
      <name val="Tahoma"/>
      <family val="2"/>
      <scheme val="minor"/>
    </font>
    <font>
      <sz val="11"/>
      <color rgb="FF009FD9"/>
      <name val="Arial"/>
      <family val="2"/>
    </font>
    <font>
      <b/>
      <sz val="11"/>
      <color rgb="FF009FD9"/>
      <name val="Arial"/>
      <family val="2"/>
    </font>
    <font>
      <b/>
      <sz val="11"/>
      <color theme="1"/>
      <name val="Arial"/>
      <family val="2"/>
    </font>
    <font>
      <i/>
      <sz val="11"/>
      <color theme="1"/>
      <name val="Arial"/>
      <family val="2"/>
    </font>
    <font>
      <b/>
      <sz val="16"/>
      <color rgb="FF009FD9"/>
      <name val="Arial"/>
      <family val="2"/>
    </font>
    <font>
      <sz val="12"/>
      <color theme="0" tint="-0.499984740745262"/>
      <name val="Arial"/>
      <family val="2"/>
    </font>
    <font>
      <sz val="12"/>
      <color theme="1"/>
      <name val="Arial"/>
      <family val="2"/>
    </font>
    <font>
      <b/>
      <sz val="11"/>
      <color indexed="8"/>
      <name val="Arial"/>
      <family val="2"/>
    </font>
    <font>
      <sz val="11"/>
      <color indexed="8"/>
      <name val="Arial"/>
      <family val="2"/>
    </font>
    <font>
      <b/>
      <sz val="16"/>
      <color theme="0"/>
      <name val="Arial"/>
      <family val="2"/>
    </font>
    <font>
      <sz val="9"/>
      <color theme="1"/>
      <name val="Arial"/>
      <family val="2"/>
    </font>
    <font>
      <b/>
      <sz val="12"/>
      <color theme="0"/>
      <name val="Arial"/>
      <family val="2"/>
    </font>
    <font>
      <sz val="11"/>
      <color theme="1"/>
      <name val="Tahoma"/>
      <family val="2"/>
      <charset val="222"/>
      <scheme val="minor"/>
    </font>
    <font>
      <b/>
      <sz val="22"/>
      <color rgb="FF009FD9"/>
      <name val="Arial"/>
      <family val="2"/>
    </font>
    <font>
      <sz val="11"/>
      <color theme="0" tint="-0.499984740745262"/>
      <name val="Arial"/>
      <family val="2"/>
    </font>
    <font>
      <sz val="16"/>
      <color theme="0" tint="-0.499984740745262"/>
      <name val="Arial"/>
      <family val="2"/>
    </font>
    <font>
      <sz val="11"/>
      <name val="Arial"/>
      <family val="2"/>
    </font>
    <font>
      <b/>
      <sz val="11"/>
      <color theme="0" tint="-0.14999847407452621"/>
      <name val="Arial"/>
      <family val="2"/>
    </font>
    <font>
      <sz val="11"/>
      <color theme="0" tint="-0.14999847407452621"/>
      <name val="Arial"/>
      <family val="2"/>
    </font>
    <font>
      <sz val="16"/>
      <color theme="0" tint="-0.14999847407452621"/>
      <name val="Arial"/>
      <family val="2"/>
    </font>
    <font>
      <sz val="8"/>
      <color rgb="FF009FD9"/>
      <name val="Arial"/>
      <family val="2"/>
    </font>
    <font>
      <vertAlign val="superscript"/>
      <sz val="11"/>
      <color theme="1"/>
      <name val="Arial"/>
      <family val="2"/>
    </font>
    <font>
      <b/>
      <vertAlign val="superscript"/>
      <sz val="11"/>
      <color theme="1"/>
      <name val="Arial"/>
      <family val="2"/>
    </font>
    <font>
      <b/>
      <u/>
      <sz val="12"/>
      <color theme="10"/>
      <name val="Arial"/>
      <family val="2"/>
    </font>
    <font>
      <sz val="8"/>
      <name val="Arial"/>
      <family val="2"/>
    </font>
  </fonts>
  <fills count="7">
    <fill>
      <patternFill patternType="none"/>
    </fill>
    <fill>
      <patternFill patternType="gray125"/>
    </fill>
    <fill>
      <patternFill patternType="solid">
        <fgColor theme="0"/>
        <bgColor indexed="64"/>
      </patternFill>
    </fill>
    <fill>
      <patternFill patternType="solid">
        <fgColor rgb="FF009FD9"/>
        <bgColor indexed="64"/>
      </patternFill>
    </fill>
    <fill>
      <patternFill patternType="solid">
        <fgColor theme="0" tint="-0.499984740745262"/>
        <bgColor indexed="64"/>
      </patternFill>
    </fill>
    <fill>
      <patternFill patternType="solid">
        <fgColor rgb="FFA6CE39"/>
        <bgColor indexed="64"/>
      </patternFill>
    </fill>
    <fill>
      <patternFill patternType="solid">
        <fgColor theme="0" tint="-0.249977111117893"/>
        <bgColor indexed="64"/>
      </patternFill>
    </fill>
  </fills>
  <borders count="9">
    <border>
      <left/>
      <right/>
      <top/>
      <bottom/>
      <diagonal/>
    </border>
    <border>
      <left/>
      <right/>
      <top style="thick">
        <color rgb="FF009FD9"/>
      </top>
      <bottom style="thick">
        <color rgb="FFA6CE39"/>
      </bottom>
      <diagonal/>
    </border>
    <border>
      <left style="thin">
        <color rgb="FF009FD9"/>
      </left>
      <right style="thin">
        <color rgb="FF009FD9"/>
      </right>
      <top style="thin">
        <color rgb="FF009FD9"/>
      </top>
      <bottom style="thin">
        <color rgb="FF009FD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s>
  <cellStyleXfs count="3">
    <xf numFmtId="0" fontId="0" fillId="0" borderId="0"/>
    <xf numFmtId="0" fontId="5" fillId="0" borderId="0" applyNumberFormat="0" applyFill="0" applyBorder="0" applyAlignment="0" applyProtection="0"/>
    <xf numFmtId="43" fontId="20" fillId="0" borderId="0" applyFont="0" applyFill="0" applyBorder="0" applyAlignment="0" applyProtection="0"/>
  </cellStyleXfs>
  <cellXfs count="182">
    <xf numFmtId="0" fontId="0" fillId="0" borderId="0" xfId="0"/>
    <xf numFmtId="0" fontId="0" fillId="2" borderId="0" xfId="0" applyFill="1"/>
    <xf numFmtId="0" fontId="0" fillId="2" borderId="0" xfId="0" applyFill="1" applyAlignment="1">
      <alignment vertical="top"/>
    </xf>
    <xf numFmtId="0" fontId="0" fillId="2" borderId="0" xfId="0" applyFill="1" applyAlignment="1">
      <alignment vertical="center"/>
    </xf>
    <xf numFmtId="0" fontId="1" fillId="2" borderId="0" xfId="0" applyFont="1" applyFill="1" applyAlignment="1">
      <alignment horizontal="center" vertical="top"/>
    </xf>
    <xf numFmtId="0" fontId="0" fillId="4" borderId="0" xfId="0" applyFill="1" applyAlignment="1">
      <alignment vertical="top"/>
    </xf>
    <xf numFmtId="0" fontId="3" fillId="2" borderId="0" xfId="0" applyFont="1" applyFill="1" applyAlignment="1">
      <alignment vertical="center" wrapText="1"/>
    </xf>
    <xf numFmtId="0" fontId="2" fillId="2" borderId="0" xfId="0" applyFont="1" applyFill="1"/>
    <xf numFmtId="0" fontId="2" fillId="2" borderId="0" xfId="0" applyFont="1" applyFill="1" applyAlignment="1">
      <alignment horizontal="center"/>
    </xf>
    <xf numFmtId="0" fontId="10" fillId="2" borderId="0" xfId="0" applyFont="1" applyFill="1"/>
    <xf numFmtId="0" fontId="2" fillId="2" borderId="0" xfId="0" applyFont="1" applyFill="1" applyAlignment="1">
      <alignment horizontal="left" indent="2"/>
    </xf>
    <xf numFmtId="0" fontId="2" fillId="2" borderId="0" xfId="0" applyFont="1" applyFill="1" applyAlignment="1">
      <alignment horizontal="left" indent="4"/>
    </xf>
    <xf numFmtId="0" fontId="1" fillId="2" borderId="0" xfId="0" applyFont="1" applyFill="1" applyAlignment="1">
      <alignment horizontal="left" vertical="top"/>
    </xf>
    <xf numFmtId="0" fontId="10" fillId="2" borderId="0" xfId="0" applyFont="1" applyFill="1" applyAlignment="1">
      <alignment horizontal="left" indent="6"/>
    </xf>
    <xf numFmtId="0" fontId="0" fillId="2" borderId="0" xfId="0" applyFill="1" applyAlignment="1">
      <alignment horizontal="left" wrapText="1" indent="2"/>
    </xf>
    <xf numFmtId="0" fontId="11" fillId="2" borderId="0" xfId="0" applyFont="1" applyFill="1" applyAlignment="1">
      <alignment horizontal="left" wrapText="1" indent="2"/>
    </xf>
    <xf numFmtId="0" fontId="2" fillId="2" borderId="3"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wrapText="1" indent="2"/>
    </xf>
    <xf numFmtId="0" fontId="10" fillId="2" borderId="0" xfId="0" applyFont="1" applyFill="1" applyAlignment="1">
      <alignment wrapText="1"/>
    </xf>
    <xf numFmtId="0" fontId="2" fillId="2" borderId="0" xfId="0" applyFont="1" applyFill="1" applyAlignment="1">
      <alignment horizontal="left" wrapText="1"/>
    </xf>
    <xf numFmtId="0" fontId="11" fillId="2" borderId="0" xfId="0" applyFont="1" applyFill="1" applyAlignment="1">
      <alignment horizontal="left" wrapText="1"/>
    </xf>
    <xf numFmtId="0" fontId="14" fillId="2" borderId="0" xfId="0" applyFont="1" applyFill="1"/>
    <xf numFmtId="0" fontId="15" fillId="2" borderId="0" xfId="0" applyFont="1" applyFill="1"/>
    <xf numFmtId="0" fontId="16" fillId="2" borderId="0" xfId="0" applyFont="1" applyFill="1"/>
    <xf numFmtId="0" fontId="16" fillId="2" borderId="0" xfId="0" applyFont="1" applyFill="1" applyAlignment="1">
      <alignment horizontal="left" indent="4"/>
    </xf>
    <xf numFmtId="0" fontId="16" fillId="2" borderId="0" xfId="0" applyFont="1" applyFill="1" applyAlignment="1">
      <alignment horizontal="left" indent="2"/>
    </xf>
    <xf numFmtId="0" fontId="15" fillId="2" borderId="0" xfId="0" applyFont="1" applyFill="1" applyAlignment="1">
      <alignment wrapText="1"/>
    </xf>
    <xf numFmtId="0" fontId="15" fillId="6" borderId="4" xfId="0" applyFont="1" applyFill="1" applyBorder="1" applyAlignment="1">
      <alignment horizontal="center" vertical="center"/>
    </xf>
    <xf numFmtId="0" fontId="15" fillId="2" borderId="0" xfId="0" applyFont="1" applyFill="1" applyAlignment="1">
      <alignment vertical="center"/>
    </xf>
    <xf numFmtId="0" fontId="19"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10" fillId="6" borderId="4" xfId="0" applyFont="1" applyFill="1" applyBorder="1" applyAlignment="1">
      <alignment horizontal="center" vertical="center"/>
    </xf>
    <xf numFmtId="0" fontId="16" fillId="2" borderId="0" xfId="0" applyFont="1" applyFill="1" applyAlignment="1">
      <alignment horizontal="left" wrapText="1" indent="2"/>
    </xf>
    <xf numFmtId="0" fontId="2" fillId="2" borderId="0" xfId="0" applyFont="1" applyFill="1" applyAlignment="1">
      <alignment horizontal="left" wrapText="1" indent="2"/>
    </xf>
    <xf numFmtId="0" fontId="2" fillId="2" borderId="0" xfId="0" applyFont="1" applyFill="1" applyAlignment="1">
      <alignment horizontal="center" vertical="center"/>
    </xf>
    <xf numFmtId="0" fontId="16" fillId="2" borderId="3" xfId="0" applyFont="1" applyFill="1" applyBorder="1" applyAlignment="1">
      <alignment horizontal="center" vertical="center"/>
    </xf>
    <xf numFmtId="0" fontId="16" fillId="2" borderId="0" xfId="0" applyFont="1" applyFill="1" applyAlignment="1">
      <alignment vertical="center"/>
    </xf>
    <xf numFmtId="0" fontId="2" fillId="2" borderId="0" xfId="0" applyFont="1" applyFill="1" applyBorder="1" applyAlignment="1">
      <alignment horizontal="center" vertical="center"/>
    </xf>
    <xf numFmtId="0" fontId="2" fillId="0" borderId="0" xfId="0" applyFont="1" applyFill="1"/>
    <xf numFmtId="0" fontId="22" fillId="2" borderId="0" xfId="0" applyFont="1" applyFill="1" applyAlignment="1">
      <alignment horizontal="center" vertical="top"/>
    </xf>
    <xf numFmtId="0" fontId="23" fillId="2" borderId="0" xfId="0" applyFont="1" applyFill="1" applyAlignment="1">
      <alignment horizontal="left" vertical="top"/>
    </xf>
    <xf numFmtId="187" fontId="2" fillId="0" borderId="0" xfId="2" applyNumberFormat="1" applyFont="1" applyFill="1"/>
    <xf numFmtId="43" fontId="2" fillId="2" borderId="0" xfId="2" applyFont="1" applyFill="1"/>
    <xf numFmtId="187" fontId="2" fillId="2" borderId="0" xfId="0" applyNumberFormat="1" applyFont="1" applyFill="1"/>
    <xf numFmtId="0" fontId="22" fillId="2" borderId="0" xfId="0" applyFont="1" applyFill="1" applyAlignment="1">
      <alignment horizontal="left" vertical="top"/>
    </xf>
    <xf numFmtId="0" fontId="21" fillId="2" borderId="0" xfId="0" applyFont="1" applyFill="1" applyAlignment="1">
      <alignment vertical="center"/>
    </xf>
    <xf numFmtId="43" fontId="21" fillId="2" borderId="0" xfId="2" applyFont="1" applyFill="1" applyAlignment="1">
      <alignment vertical="center"/>
    </xf>
    <xf numFmtId="0" fontId="2" fillId="0" borderId="0" xfId="0" applyFont="1" applyFill="1" applyAlignment="1">
      <alignment vertical="center"/>
    </xf>
    <xf numFmtId="0" fontId="22" fillId="2" borderId="0" xfId="0" applyFont="1" applyFill="1" applyAlignment="1">
      <alignment horizontal="center" vertical="center"/>
    </xf>
    <xf numFmtId="0" fontId="23" fillId="2" borderId="0" xfId="0" applyFont="1" applyFill="1" applyAlignment="1">
      <alignment horizontal="left" vertical="center"/>
    </xf>
    <xf numFmtId="0" fontId="23" fillId="0" borderId="0" xfId="0" applyFont="1" applyFill="1" applyAlignment="1">
      <alignment horizontal="left" vertical="center"/>
    </xf>
    <xf numFmtId="187" fontId="23" fillId="0" borderId="0" xfId="2" applyNumberFormat="1" applyFont="1" applyFill="1" applyAlignment="1">
      <alignment horizontal="left" vertical="center"/>
    </xf>
    <xf numFmtId="43" fontId="23" fillId="2" borderId="0" xfId="2" applyFont="1" applyFill="1" applyAlignment="1">
      <alignment horizontal="left" vertical="center"/>
    </xf>
    <xf numFmtId="0" fontId="9" fillId="2" borderId="2" xfId="0" applyFont="1" applyFill="1" applyBorder="1" applyAlignment="1">
      <alignment horizontal="center" vertical="center"/>
    </xf>
    <xf numFmtId="0" fontId="8" fillId="0" borderId="2" xfId="0" applyFont="1" applyFill="1" applyBorder="1" applyAlignment="1">
      <alignment horizontal="center" vertical="center"/>
    </xf>
    <xf numFmtId="187" fontId="8" fillId="0" borderId="2" xfId="2" applyNumberFormat="1" applyFont="1" applyFill="1" applyBorder="1" applyAlignment="1">
      <alignment horizontal="center" vertical="center"/>
    </xf>
    <xf numFmtId="0" fontId="8"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0" xfId="0" applyFont="1" applyFill="1" applyAlignment="1">
      <alignment vertical="center"/>
    </xf>
    <xf numFmtId="43" fontId="2" fillId="2" borderId="0" xfId="2" applyFont="1" applyFill="1" applyAlignment="1">
      <alignment vertical="center"/>
    </xf>
    <xf numFmtId="187" fontId="2" fillId="2" borderId="3" xfId="2" applyNumberFormat="1" applyFont="1" applyFill="1" applyBorder="1" applyAlignment="1">
      <alignment vertical="center"/>
    </xf>
    <xf numFmtId="187" fontId="25" fillId="2" borderId="0" xfId="0" applyNumberFormat="1" applyFont="1" applyFill="1" applyAlignment="1">
      <alignment vertical="center"/>
    </xf>
    <xf numFmtId="0" fontId="26" fillId="2" borderId="0" xfId="0" applyFont="1" applyFill="1" applyAlignment="1">
      <alignment vertical="center"/>
    </xf>
    <xf numFmtId="0" fontId="27" fillId="2" borderId="0" xfId="0" applyFont="1" applyFill="1" applyAlignment="1">
      <alignment horizontal="left" vertical="center"/>
    </xf>
    <xf numFmtId="43" fontId="26" fillId="2" borderId="0" xfId="0" applyNumberFormat="1" applyFont="1" applyFill="1" applyAlignment="1">
      <alignment vertical="center"/>
    </xf>
    <xf numFmtId="0" fontId="10" fillId="2" borderId="0" xfId="0" applyFont="1" applyFill="1" applyAlignment="1">
      <alignment horizontal="left" vertical="center"/>
    </xf>
    <xf numFmtId="43" fontId="2" fillId="2" borderId="3" xfId="2" applyNumberFormat="1" applyFont="1" applyFill="1" applyBorder="1" applyAlignment="1">
      <alignment vertical="center"/>
    </xf>
    <xf numFmtId="2" fontId="16" fillId="0" borderId="3" xfId="0" applyNumberFormat="1" applyFont="1" applyFill="1" applyBorder="1" applyAlignment="1">
      <alignment vertical="center"/>
    </xf>
    <xf numFmtId="2" fontId="2" fillId="0" borderId="3" xfId="0" applyNumberFormat="1" applyFont="1" applyFill="1" applyBorder="1" applyAlignment="1">
      <alignment vertical="center"/>
    </xf>
    <xf numFmtId="43" fontId="15" fillId="2" borderId="0" xfId="2" applyFont="1" applyFill="1" applyAlignment="1">
      <alignment vertical="center"/>
    </xf>
    <xf numFmtId="187" fontId="2" fillId="0" borderId="0" xfId="2" applyNumberFormat="1" applyFont="1" applyFill="1" applyAlignment="1">
      <alignment vertical="center"/>
    </xf>
    <xf numFmtId="0" fontId="18" fillId="2" borderId="0" xfId="0" applyFont="1" applyFill="1" applyBorder="1" applyAlignment="1">
      <alignment vertical="center"/>
    </xf>
    <xf numFmtId="0" fontId="2" fillId="2" borderId="0" xfId="0" applyFont="1" applyFill="1" applyBorder="1" applyAlignment="1">
      <alignment vertical="center"/>
    </xf>
    <xf numFmtId="43" fontId="2" fillId="2" borderId="0" xfId="2" applyFont="1" applyFill="1" applyBorder="1" applyAlignment="1">
      <alignment vertical="center"/>
    </xf>
    <xf numFmtId="0" fontId="23" fillId="2" borderId="0" xfId="0" applyFont="1" applyFill="1" applyBorder="1" applyAlignment="1">
      <alignment horizontal="left" vertical="center"/>
    </xf>
    <xf numFmtId="0" fontId="15" fillId="2" borderId="0" xfId="0" applyFont="1" applyFill="1" applyBorder="1" applyAlignment="1">
      <alignment vertical="center"/>
    </xf>
    <xf numFmtId="0" fontId="28" fillId="2" borderId="0" xfId="0" quotePrefix="1" applyFont="1" applyFill="1" applyBorder="1" applyAlignment="1">
      <alignment horizontal="center" vertical="center"/>
    </xf>
    <xf numFmtId="0" fontId="24" fillId="2" borderId="0" xfId="0" quotePrefix="1" applyFont="1" applyFill="1" applyAlignment="1">
      <alignment horizontal="left" vertical="center"/>
    </xf>
    <xf numFmtId="0" fontId="24" fillId="2" borderId="0" xfId="0" applyFont="1" applyFill="1" applyAlignment="1">
      <alignment vertical="center"/>
    </xf>
    <xf numFmtId="0" fontId="24" fillId="2" borderId="0" xfId="0" applyFont="1" applyFill="1" applyAlignment="1">
      <alignment horizontal="left" vertical="center"/>
    </xf>
    <xf numFmtId="187" fontId="2" fillId="2" borderId="5" xfId="2" applyNumberFormat="1" applyFont="1" applyFill="1" applyBorder="1" applyAlignment="1">
      <alignment vertical="center"/>
    </xf>
    <xf numFmtId="0" fontId="2" fillId="2" borderId="5" xfId="0" applyFont="1" applyFill="1" applyBorder="1" applyAlignment="1">
      <alignment horizontal="center" vertical="center"/>
    </xf>
    <xf numFmtId="188" fontId="10" fillId="6" borderId="4" xfId="0" applyNumberFormat="1" applyFont="1" applyFill="1" applyBorder="1" applyAlignment="1">
      <alignment vertical="center"/>
    </xf>
    <xf numFmtId="187" fontId="21" fillId="2" borderId="0" xfId="2" applyNumberFormat="1" applyFont="1" applyFill="1" applyAlignment="1">
      <alignment vertical="center"/>
    </xf>
    <xf numFmtId="0" fontId="2" fillId="2" borderId="7" xfId="0" applyFont="1" applyFill="1" applyBorder="1" applyAlignment="1">
      <alignment horizontal="center" vertical="center"/>
    </xf>
    <xf numFmtId="187" fontId="2" fillId="2" borderId="0" xfId="2" applyNumberFormat="1" applyFont="1" applyFill="1" applyBorder="1" applyAlignment="1">
      <alignment vertical="center"/>
    </xf>
    <xf numFmtId="0" fontId="23" fillId="2" borderId="0" xfId="0" applyFont="1" applyFill="1" applyBorder="1" applyAlignment="1">
      <alignment horizontal="center" vertical="center"/>
    </xf>
    <xf numFmtId="0" fontId="0" fillId="2" borderId="0" xfId="0" applyFill="1" applyAlignment="1"/>
    <xf numFmtId="188" fontId="24" fillId="2" borderId="0" xfId="0" applyNumberFormat="1" applyFont="1" applyFill="1" applyAlignment="1">
      <alignment vertical="center"/>
    </xf>
    <xf numFmtId="0" fontId="4" fillId="2" borderId="0" xfId="0" quotePrefix="1" applyFont="1" applyFill="1" applyAlignment="1">
      <alignment horizontal="left" vertical="center"/>
    </xf>
    <xf numFmtId="0" fontId="25" fillId="2" borderId="0" xfId="0" applyFont="1" applyFill="1" applyAlignment="1">
      <alignment vertical="center"/>
    </xf>
    <xf numFmtId="0" fontId="4" fillId="2" borderId="0" xfId="0" applyFont="1" applyFill="1" applyAlignment="1">
      <alignment vertical="center"/>
    </xf>
    <xf numFmtId="0" fontId="18" fillId="2" borderId="0" xfId="0" applyFont="1" applyFill="1"/>
    <xf numFmtId="187" fontId="8" fillId="2" borderId="2" xfId="2" applyNumberFormat="1" applyFont="1" applyFill="1" applyBorder="1" applyAlignment="1">
      <alignment horizontal="center" vertical="center"/>
    </xf>
    <xf numFmtId="187" fontId="2" fillId="2" borderId="0" xfId="2" applyNumberFormat="1" applyFont="1" applyFill="1"/>
    <xf numFmtId="187" fontId="26" fillId="2" borderId="0" xfId="0" applyNumberFormat="1" applyFont="1" applyFill="1" applyAlignment="1">
      <alignment vertical="center"/>
    </xf>
    <xf numFmtId="0" fontId="18" fillId="2" borderId="0" xfId="0" applyFont="1" applyFill="1" applyAlignment="1">
      <alignment vertical="center"/>
    </xf>
    <xf numFmtId="187" fontId="2" fillId="2" borderId="0" xfId="0" applyNumberFormat="1" applyFont="1" applyFill="1" applyAlignment="1">
      <alignment vertical="center"/>
    </xf>
    <xf numFmtId="0" fontId="10" fillId="2" borderId="0" xfId="0" applyFont="1" applyFill="1" applyAlignment="1">
      <alignment vertical="center" wrapText="1"/>
    </xf>
    <xf numFmtId="37" fontId="2" fillId="2" borderId="3" xfId="0" applyNumberFormat="1" applyFont="1" applyFill="1" applyBorder="1" applyAlignment="1">
      <alignment vertical="center"/>
    </xf>
    <xf numFmtId="37" fontId="2" fillId="2" borderId="0" xfId="0" applyNumberFormat="1" applyFont="1" applyFill="1" applyAlignment="1">
      <alignment vertical="center"/>
    </xf>
    <xf numFmtId="37" fontId="16" fillId="2" borderId="3" xfId="0" applyNumberFormat="1" applyFont="1" applyFill="1" applyBorder="1" applyAlignment="1">
      <alignment vertical="center"/>
    </xf>
    <xf numFmtId="37" fontId="16" fillId="2" borderId="0" xfId="0" applyNumberFormat="1" applyFont="1" applyFill="1" applyAlignment="1">
      <alignment vertical="center"/>
    </xf>
    <xf numFmtId="37" fontId="16" fillId="2" borderId="5" xfId="0" applyNumberFormat="1" applyFont="1" applyFill="1" applyBorder="1" applyAlignment="1">
      <alignment vertical="center"/>
    </xf>
    <xf numFmtId="37" fontId="2" fillId="2" borderId="5" xfId="0" applyNumberFormat="1" applyFont="1" applyFill="1" applyBorder="1" applyAlignment="1">
      <alignment vertical="center"/>
    </xf>
    <xf numFmtId="37" fontId="0" fillId="2" borderId="0" xfId="0" applyNumberFormat="1" applyFill="1" applyAlignment="1">
      <alignment vertical="center"/>
    </xf>
    <xf numFmtId="37" fontId="10" fillId="6" borderId="4" xfId="0" applyNumberFormat="1" applyFont="1" applyFill="1" applyBorder="1" applyAlignment="1">
      <alignment vertical="center"/>
    </xf>
    <xf numFmtId="37" fontId="10" fillId="2" borderId="0" xfId="0" applyNumberFormat="1" applyFont="1" applyFill="1" applyAlignment="1">
      <alignment vertical="center"/>
    </xf>
    <xf numFmtId="37" fontId="15" fillId="2" borderId="0" xfId="0" applyNumberFormat="1" applyFont="1" applyFill="1" applyAlignment="1">
      <alignment vertical="center"/>
    </xf>
    <xf numFmtId="37" fontId="15" fillId="6" borderId="4" xfId="0" applyNumberFormat="1" applyFont="1" applyFill="1" applyBorder="1" applyAlignment="1">
      <alignment vertical="center"/>
    </xf>
    <xf numFmtId="37" fontId="2" fillId="2" borderId="3" xfId="2" applyNumberFormat="1" applyFont="1" applyFill="1" applyBorder="1" applyAlignment="1">
      <alignment vertical="center"/>
    </xf>
    <xf numFmtId="37" fontId="2" fillId="2" borderId="5" xfId="2" applyNumberFormat="1" applyFont="1" applyFill="1" applyBorder="1" applyAlignment="1">
      <alignment vertical="center"/>
    </xf>
    <xf numFmtId="37" fontId="15" fillId="2" borderId="3" xfId="0" applyNumberFormat="1" applyFont="1" applyFill="1" applyBorder="1" applyAlignment="1">
      <alignment vertical="center"/>
    </xf>
    <xf numFmtId="37" fontId="2" fillId="2" borderId="0" xfId="2" applyNumberFormat="1" applyFont="1" applyFill="1" applyBorder="1" applyAlignment="1">
      <alignment vertical="center"/>
    </xf>
    <xf numFmtId="37" fontId="2" fillId="2" borderId="0" xfId="0" applyNumberFormat="1" applyFont="1" applyFill="1" applyBorder="1" applyAlignment="1">
      <alignment vertical="center"/>
    </xf>
    <xf numFmtId="37" fontId="2" fillId="2" borderId="7" xfId="2" applyNumberFormat="1" applyFont="1" applyFill="1" applyBorder="1" applyAlignment="1">
      <alignment vertical="center"/>
    </xf>
    <xf numFmtId="37" fontId="2" fillId="2" borderId="8" xfId="0" applyNumberFormat="1" applyFont="1" applyFill="1" applyBorder="1" applyAlignment="1">
      <alignment vertical="center"/>
    </xf>
    <xf numFmtId="37" fontId="10" fillId="6" borderId="4" xfId="2" applyNumberFormat="1" applyFont="1" applyFill="1" applyBorder="1" applyAlignment="1">
      <alignment vertical="center"/>
    </xf>
    <xf numFmtId="37" fontId="2" fillId="0" borderId="0" xfId="0" applyNumberFormat="1" applyFont="1" applyFill="1" applyAlignment="1">
      <alignment vertical="center"/>
    </xf>
    <xf numFmtId="37" fontId="2" fillId="6" borderId="4" xfId="0" applyNumberFormat="1" applyFont="1" applyFill="1" applyBorder="1" applyAlignment="1">
      <alignment vertical="center"/>
    </xf>
    <xf numFmtId="37" fontId="26" fillId="2" borderId="0" xfId="0" applyNumberFormat="1" applyFont="1" applyFill="1" applyAlignment="1">
      <alignment vertical="center"/>
    </xf>
    <xf numFmtId="37" fontId="2" fillId="2" borderId="7" xfId="0" applyNumberFormat="1" applyFont="1" applyFill="1" applyBorder="1" applyAlignment="1">
      <alignment vertical="center"/>
    </xf>
    <xf numFmtId="37" fontId="2" fillId="2" borderId="0" xfId="0" applyNumberFormat="1" applyFont="1" applyFill="1"/>
    <xf numFmtId="37" fontId="0" fillId="2" borderId="0" xfId="0" applyNumberFormat="1" applyFont="1" applyFill="1" applyAlignment="1">
      <alignment vertical="center"/>
    </xf>
    <xf numFmtId="0" fontId="16" fillId="2" borderId="0" xfId="0" applyFont="1" applyFill="1" applyAlignment="1">
      <alignment horizontal="left" vertical="center" indent="2"/>
    </xf>
    <xf numFmtId="0" fontId="2" fillId="2" borderId="0" xfId="0" applyFont="1" applyFill="1" applyAlignment="1">
      <alignment horizontal="left" vertical="center" indent="2"/>
    </xf>
    <xf numFmtId="0" fontId="10" fillId="2" borderId="0" xfId="0" applyFont="1" applyFill="1" applyAlignment="1">
      <alignment horizontal="left" vertical="center" indent="6"/>
    </xf>
    <xf numFmtId="0" fontId="15" fillId="2" borderId="0" xfId="0" applyFont="1" applyFill="1" applyAlignment="1">
      <alignment horizontal="left" vertical="center" indent="6"/>
    </xf>
    <xf numFmtId="38" fontId="2" fillId="2" borderId="3" xfId="0" applyNumberFormat="1" applyFont="1" applyFill="1" applyBorder="1" applyAlignment="1">
      <alignment horizontal="right" vertical="center"/>
    </xf>
    <xf numFmtId="38" fontId="2" fillId="2" borderId="0" xfId="0" applyNumberFormat="1" applyFont="1" applyFill="1" applyAlignment="1">
      <alignment horizontal="right" vertical="center"/>
    </xf>
    <xf numFmtId="38" fontId="10" fillId="6" borderId="4" xfId="0" applyNumberFormat="1" applyFont="1" applyFill="1" applyBorder="1" applyAlignment="1">
      <alignment horizontal="right" vertical="center"/>
    </xf>
    <xf numFmtId="38" fontId="10" fillId="2" borderId="0" xfId="0" applyNumberFormat="1" applyFont="1" applyFill="1" applyAlignment="1">
      <alignment horizontal="right" vertical="center"/>
    </xf>
    <xf numFmtId="38" fontId="0" fillId="2" borderId="0" xfId="0" applyNumberFormat="1" applyFill="1" applyAlignment="1">
      <alignment horizontal="right" vertical="center"/>
    </xf>
    <xf numFmtId="0" fontId="0" fillId="2" borderId="0" xfId="0" applyFill="1" applyAlignment="1">
      <alignment horizontal="right" vertical="center"/>
    </xf>
    <xf numFmtId="40" fontId="2" fillId="2" borderId="3" xfId="0" applyNumberFormat="1" applyFont="1" applyFill="1" applyBorder="1" applyAlignment="1">
      <alignment horizontal="right" vertical="center"/>
    </xf>
    <xf numFmtId="40" fontId="2" fillId="2" borderId="0" xfId="0" applyNumberFormat="1" applyFont="1" applyFill="1" applyAlignment="1">
      <alignment horizontal="right" vertical="center"/>
    </xf>
    <xf numFmtId="40" fontId="10" fillId="6" borderId="4" xfId="0" applyNumberFormat="1" applyFont="1" applyFill="1" applyBorder="1" applyAlignment="1">
      <alignment horizontal="right" vertical="center"/>
    </xf>
    <xf numFmtId="40" fontId="0" fillId="2" borderId="0" xfId="0" applyNumberFormat="1" applyFill="1" applyAlignment="1">
      <alignment horizontal="right" vertical="center"/>
    </xf>
    <xf numFmtId="40" fontId="10" fillId="2" borderId="0" xfId="0" applyNumberFormat="1" applyFont="1" applyFill="1" applyAlignment="1">
      <alignment horizontal="right" vertical="center"/>
    </xf>
    <xf numFmtId="40" fontId="2" fillId="2" borderId="0" xfId="0" applyNumberFormat="1" applyFont="1" applyFill="1" applyBorder="1" applyAlignment="1">
      <alignment horizontal="right" vertical="center"/>
    </xf>
    <xf numFmtId="38" fontId="2" fillId="2" borderId="0" xfId="0" applyNumberFormat="1" applyFont="1" applyFill="1" applyBorder="1" applyAlignment="1">
      <alignment horizontal="right" vertical="center"/>
    </xf>
    <xf numFmtId="38" fontId="2" fillId="2" borderId="6" xfId="0" applyNumberFormat="1" applyFont="1" applyFill="1" applyBorder="1" applyAlignment="1">
      <alignment horizontal="right" vertical="center"/>
    </xf>
    <xf numFmtId="38" fontId="10" fillId="2" borderId="0" xfId="0" applyNumberFormat="1" applyFont="1" applyFill="1" applyBorder="1" applyAlignment="1">
      <alignment horizontal="right" vertical="center"/>
    </xf>
    <xf numFmtId="0" fontId="0" fillId="2" borderId="0" xfId="0" applyFill="1" applyBorder="1" applyAlignment="1">
      <alignment vertical="center"/>
    </xf>
    <xf numFmtId="0" fontId="10" fillId="2" borderId="0" xfId="0" applyFont="1" applyFill="1" applyBorder="1" applyAlignment="1">
      <alignment horizontal="center" vertical="center"/>
    </xf>
    <xf numFmtId="38" fontId="0" fillId="2" borderId="0" xfId="0" applyNumberFormat="1" applyFill="1" applyBorder="1" applyAlignment="1">
      <alignment horizontal="right" vertical="center"/>
    </xf>
    <xf numFmtId="0" fontId="0" fillId="2" borderId="0" xfId="0" applyFill="1" applyBorder="1" applyAlignment="1">
      <alignment horizontal="right" vertical="center"/>
    </xf>
    <xf numFmtId="9" fontId="10" fillId="6" borderId="4" xfId="0" applyNumberFormat="1" applyFont="1" applyFill="1" applyBorder="1" applyAlignment="1">
      <alignment horizontal="right" vertical="center"/>
    </xf>
    <xf numFmtId="9" fontId="10" fillId="2" borderId="0" xfId="0" applyNumberFormat="1" applyFont="1" applyFill="1" applyAlignment="1">
      <alignment horizontal="right" vertical="center"/>
    </xf>
    <xf numFmtId="0" fontId="11" fillId="2" borderId="0" xfId="0" applyFont="1" applyFill="1" applyAlignment="1">
      <alignment vertical="center" wrapText="1"/>
    </xf>
    <xf numFmtId="0" fontId="2" fillId="2" borderId="0" xfId="0" applyFont="1" applyFill="1" applyAlignment="1">
      <alignment horizontal="left" vertical="center" indent="4"/>
    </xf>
    <xf numFmtId="0" fontId="18" fillId="2" borderId="0" xfId="0" applyFont="1" applyFill="1" applyAlignment="1">
      <alignment horizontal="left" vertical="center" indent="2"/>
    </xf>
    <xf numFmtId="0" fontId="31" fillId="2" borderId="0" xfId="1" applyFont="1" applyFill="1" applyAlignment="1">
      <alignment vertical="center"/>
    </xf>
    <xf numFmtId="37" fontId="16" fillId="0" borderId="3" xfId="0" applyNumberFormat="1" applyFont="1" applyFill="1" applyBorder="1" applyAlignment="1">
      <alignment vertical="center"/>
    </xf>
    <xf numFmtId="187" fontId="2" fillId="0" borderId="3" xfId="2" applyNumberFormat="1" applyFont="1" applyFill="1" applyBorder="1" applyAlignment="1">
      <alignment vertical="center"/>
    </xf>
    <xf numFmtId="37" fontId="2" fillId="0" borderId="3" xfId="0" applyNumberFormat="1" applyFont="1" applyFill="1" applyBorder="1" applyAlignment="1">
      <alignment vertical="center"/>
    </xf>
    <xf numFmtId="37" fontId="2" fillId="0" borderId="5" xfId="0" applyNumberFormat="1" applyFont="1" applyFill="1" applyBorder="1" applyAlignment="1">
      <alignment vertical="center"/>
    </xf>
    <xf numFmtId="0" fontId="2" fillId="0" borderId="0" xfId="0" applyNumberFormat="1" applyFont="1" applyFill="1" applyAlignment="1">
      <alignment horizontal="left" wrapText="1" indent="4"/>
    </xf>
    <xf numFmtId="0" fontId="10" fillId="5" borderId="0" xfId="0" applyFont="1" applyFill="1" applyAlignment="1">
      <alignment horizontal="center" vertical="center" wrapText="1"/>
    </xf>
    <xf numFmtId="0" fontId="10" fillId="5" borderId="0" xfId="0" applyFont="1" applyFill="1" applyAlignment="1">
      <alignment horizontal="center" vertical="center"/>
    </xf>
    <xf numFmtId="0" fontId="3" fillId="4" borderId="0" xfId="1" applyFont="1" applyFill="1" applyAlignment="1" applyProtection="1">
      <alignment horizontal="center" vertical="center" wrapText="1"/>
      <protection locked="0"/>
    </xf>
    <xf numFmtId="0" fontId="4" fillId="5" borderId="0" xfId="1" applyFont="1" applyFill="1" applyAlignment="1" applyProtection="1">
      <alignment horizontal="center" vertical="center" wrapText="1"/>
      <protection locked="0"/>
    </xf>
    <xf numFmtId="0" fontId="6" fillId="2" borderId="0" xfId="0" applyFont="1" applyFill="1" applyAlignment="1">
      <alignment horizontal="center" vertical="top"/>
    </xf>
    <xf numFmtId="0" fontId="3" fillId="3" borderId="0" xfId="1" applyFont="1" applyFill="1" applyAlignment="1" applyProtection="1">
      <alignment horizontal="center" vertical="center" wrapText="1"/>
      <protection locked="0"/>
    </xf>
    <xf numFmtId="0" fontId="24" fillId="2" borderId="0" xfId="0" applyFont="1" applyFill="1" applyAlignment="1">
      <alignment horizontal="center" vertical="top"/>
    </xf>
    <xf numFmtId="0" fontId="3" fillId="2" borderId="0" xfId="0" applyFont="1" applyFill="1" applyAlignment="1">
      <alignment horizontal="center" vertical="top"/>
    </xf>
    <xf numFmtId="0" fontId="12"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center" vertical="top"/>
    </xf>
    <xf numFmtId="0" fontId="0" fillId="2" borderId="1" xfId="0" applyFill="1" applyBorder="1" applyAlignment="1">
      <alignment horizontal="center" vertical="top"/>
    </xf>
    <xf numFmtId="0" fontId="23" fillId="2" borderId="1" xfId="0" applyFont="1" applyFill="1" applyBorder="1" applyAlignment="1">
      <alignment horizontal="center" vertical="center"/>
    </xf>
    <xf numFmtId="0" fontId="22" fillId="2" borderId="1" xfId="0" applyFont="1" applyFill="1" applyBorder="1" applyAlignment="1">
      <alignment horizontal="center" vertical="top"/>
    </xf>
    <xf numFmtId="0" fontId="10" fillId="2" borderId="0" xfId="0" applyFont="1" applyFill="1" applyAlignment="1">
      <alignment horizontal="left" vertical="center" wrapText="1"/>
    </xf>
    <xf numFmtId="0" fontId="17" fillId="4" borderId="0" xfId="1" applyFont="1" applyFill="1" applyAlignment="1">
      <alignment horizontal="center" vertical="center"/>
    </xf>
    <xf numFmtId="0" fontId="13" fillId="2" borderId="0" xfId="0" applyFont="1" applyFill="1" applyAlignment="1">
      <alignment horizontal="left" vertical="top"/>
    </xf>
    <xf numFmtId="0" fontId="1" fillId="2" borderId="1" xfId="0" applyFont="1" applyFill="1" applyBorder="1" applyAlignment="1">
      <alignment horizontal="center" vertical="top"/>
    </xf>
    <xf numFmtId="0" fontId="2" fillId="0" borderId="0" xfId="0" applyFont="1" applyFill="1" applyAlignment="1">
      <alignment horizontal="left" vertical="top" wrapText="1"/>
    </xf>
    <xf numFmtId="0" fontId="15" fillId="0" borderId="0" xfId="0" applyFont="1" applyFill="1" applyAlignment="1">
      <alignment horizontal="left" vertical="top" wrapText="1"/>
    </xf>
    <xf numFmtId="0" fontId="2" fillId="0" borderId="0" xfId="0" applyFont="1" applyFill="1" applyAlignment="1">
      <alignment horizontal="left" wrapText="1" indent="2"/>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66"/>
      <color rgb="FFA6CE39"/>
      <color rgb="FF009FD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409575</xdr:colOff>
      <xdr:row>1</xdr:row>
      <xdr:rowOff>19050</xdr:rowOff>
    </xdr:from>
    <xdr:to>
      <xdr:col>16</xdr:col>
      <xdr:colOff>419100</xdr:colOff>
      <xdr:row>4</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6143625" y="200025"/>
          <a:ext cx="866775" cy="752475"/>
        </a:xfrm>
        <a:prstGeom prst="rect">
          <a:avLst/>
        </a:prstGeom>
      </xdr:spPr>
    </xdr:pic>
    <xdr:clientData/>
  </xdr:twoCellAnchor>
  <xdr:twoCellAnchor editAs="oneCell">
    <xdr:from>
      <xdr:col>1</xdr:col>
      <xdr:colOff>1</xdr:colOff>
      <xdr:row>26</xdr:row>
      <xdr:rowOff>57150</xdr:rowOff>
    </xdr:from>
    <xdr:to>
      <xdr:col>17</xdr:col>
      <xdr:colOff>1</xdr:colOff>
      <xdr:row>29</xdr:row>
      <xdr:rowOff>42862</xdr:rowOff>
    </xdr:to>
    <xdr:pic>
      <xdr:nvPicPr>
        <xdr:cNvPr id="5" name="Picture 4" descr="\\DRACO\Agency\ArtStudio\JOBS JPG &amp; PDF\2013\09 September\PTTEP\LBBPXP13009-PTTEP Stationery\TC\24\15.25\TC-Powerpoint-20.jpg"/>
        <xdr:cNvPicPr>
          <a:picLocks noChangeAspect="1" noChangeArrowheads="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t="89722"/>
        <a:stretch/>
      </xdr:blipFill>
      <xdr:spPr bwMode="auto">
        <a:xfrm>
          <a:off x="161926" y="4800600"/>
          <a:ext cx="6858000" cy="528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pttep.com?subject=Quarterly%20Financial%20and%20Operating%20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tabSelected="1" workbookViewId="0">
      <selection activeCell="K22" sqref="K22:N24"/>
    </sheetView>
  </sheetViews>
  <sheetFormatPr defaultColWidth="5.75" defaultRowHeight="14.25" x14ac:dyDescent="0.2"/>
  <cols>
    <col min="1" max="1" width="2.125" style="5" customWidth="1"/>
    <col min="2" max="28" width="5.625" style="5" customWidth="1"/>
    <col min="29" max="16384" width="5.75" style="5"/>
  </cols>
  <sheetData>
    <row r="2" spans="2:17" ht="25.5" customHeight="1" x14ac:dyDescent="0.2">
      <c r="B2" s="169" t="s">
        <v>0</v>
      </c>
      <c r="C2" s="169"/>
      <c r="D2" s="169"/>
      <c r="E2" s="169"/>
      <c r="F2" s="169"/>
      <c r="G2" s="169"/>
      <c r="H2" s="169"/>
      <c r="I2" s="169"/>
      <c r="J2" s="169"/>
      <c r="K2" s="169"/>
      <c r="L2" s="169"/>
      <c r="M2" s="169"/>
      <c r="N2" s="169"/>
      <c r="O2" s="169"/>
      <c r="P2" s="2"/>
      <c r="Q2" s="2"/>
    </row>
    <row r="3" spans="2:17" ht="20.25" customHeight="1" x14ac:dyDescent="0.2">
      <c r="B3" s="170" t="s">
        <v>270</v>
      </c>
      <c r="C3" s="170"/>
      <c r="D3" s="170"/>
      <c r="E3" s="170"/>
      <c r="F3" s="170"/>
      <c r="G3" s="170"/>
      <c r="H3" s="170"/>
      <c r="I3" s="170"/>
      <c r="J3" s="170"/>
      <c r="K3" s="170"/>
      <c r="L3" s="170"/>
      <c r="M3" s="170"/>
      <c r="N3" s="170"/>
      <c r="O3" s="170"/>
      <c r="P3" s="2"/>
      <c r="Q3" s="2"/>
    </row>
    <row r="4" spans="2:17" x14ac:dyDescent="0.2">
      <c r="B4" s="2"/>
      <c r="C4" s="2"/>
      <c r="D4" s="2"/>
      <c r="E4" s="2"/>
      <c r="F4" s="2"/>
      <c r="G4" s="2"/>
      <c r="H4" s="2"/>
      <c r="I4" s="2"/>
      <c r="J4" s="2"/>
      <c r="K4" s="2"/>
      <c r="L4" s="2"/>
      <c r="M4" s="2"/>
      <c r="N4" s="2"/>
      <c r="O4" s="2"/>
      <c r="P4" s="2"/>
      <c r="Q4" s="2"/>
    </row>
    <row r="5" spans="2:17" ht="5.25" customHeight="1" thickBot="1" x14ac:dyDescent="0.25">
      <c r="B5" s="171"/>
      <c r="C5" s="171"/>
      <c r="D5" s="171"/>
      <c r="E5" s="171"/>
      <c r="F5" s="171"/>
      <c r="G5" s="171"/>
      <c r="H5" s="171"/>
      <c r="I5" s="171"/>
      <c r="J5" s="171"/>
      <c r="K5" s="171"/>
      <c r="L5" s="171"/>
      <c r="M5" s="171"/>
      <c r="N5" s="171"/>
      <c r="O5" s="171"/>
      <c r="P5" s="171"/>
      <c r="Q5" s="171"/>
    </row>
    <row r="6" spans="2:17" ht="5.25" customHeight="1" thickTop="1" thickBot="1" x14ac:dyDescent="0.25">
      <c r="B6" s="172"/>
      <c r="C6" s="172"/>
      <c r="D6" s="172"/>
      <c r="E6" s="172"/>
      <c r="F6" s="172"/>
      <c r="G6" s="172"/>
      <c r="H6" s="172"/>
      <c r="I6" s="172"/>
      <c r="J6" s="172"/>
      <c r="K6" s="172"/>
      <c r="L6" s="172"/>
      <c r="M6" s="172"/>
      <c r="N6" s="172"/>
      <c r="O6" s="172"/>
      <c r="P6" s="172"/>
      <c r="Q6" s="172"/>
    </row>
    <row r="7" spans="2:17" ht="15" thickTop="1" x14ac:dyDescent="0.2">
      <c r="B7" s="2"/>
      <c r="C7" s="2"/>
      <c r="D7" s="2"/>
      <c r="E7" s="2"/>
      <c r="F7" s="2"/>
      <c r="G7" s="2"/>
      <c r="H7" s="2"/>
      <c r="I7" s="2"/>
      <c r="J7" s="2"/>
      <c r="K7" s="2"/>
      <c r="L7" s="2"/>
      <c r="M7" s="2"/>
      <c r="N7" s="2"/>
      <c r="O7" s="2"/>
      <c r="P7" s="2"/>
      <c r="Q7" s="2"/>
    </row>
    <row r="8" spans="2:17" ht="21" customHeight="1" x14ac:dyDescent="0.2">
      <c r="B8" s="2"/>
      <c r="C8" s="165" t="s">
        <v>111</v>
      </c>
      <c r="D8" s="165"/>
      <c r="E8" s="165"/>
      <c r="F8" s="165"/>
      <c r="G8" s="165"/>
      <c r="H8" s="165"/>
      <c r="I8" s="165"/>
      <c r="J8" s="165"/>
      <c r="K8" s="165"/>
      <c r="L8" s="165"/>
      <c r="M8" s="165"/>
      <c r="N8" s="165"/>
      <c r="O8" s="165"/>
      <c r="P8" s="165"/>
      <c r="Q8" s="2"/>
    </row>
    <row r="9" spans="2:17" ht="15" x14ac:dyDescent="0.2">
      <c r="B9" s="32"/>
      <c r="C9" s="32"/>
      <c r="D9" s="32"/>
      <c r="E9" s="32"/>
      <c r="F9" s="32"/>
      <c r="G9" s="32"/>
      <c r="H9" s="32"/>
      <c r="I9" s="32"/>
      <c r="J9" s="32"/>
      <c r="K9" s="32"/>
      <c r="L9" s="32"/>
      <c r="M9" s="32"/>
      <c r="N9" s="32"/>
      <c r="O9" s="32"/>
      <c r="P9" s="32"/>
      <c r="Q9" s="32"/>
    </row>
    <row r="10" spans="2:17" ht="15" customHeight="1" x14ac:dyDescent="0.2">
      <c r="B10" s="32"/>
      <c r="C10" s="166" t="s">
        <v>253</v>
      </c>
      <c r="D10" s="166"/>
      <c r="E10" s="166"/>
      <c r="F10" s="166"/>
      <c r="G10" s="30"/>
      <c r="H10" s="166" t="s">
        <v>23</v>
      </c>
      <c r="I10" s="166"/>
      <c r="J10" s="166"/>
      <c r="K10" s="166"/>
      <c r="L10" s="30"/>
      <c r="M10" s="166" t="s">
        <v>24</v>
      </c>
      <c r="N10" s="166"/>
      <c r="O10" s="166"/>
      <c r="P10" s="166"/>
      <c r="Q10" s="32"/>
    </row>
    <row r="11" spans="2:17" ht="15.75" x14ac:dyDescent="0.2">
      <c r="B11" s="32"/>
      <c r="C11" s="166"/>
      <c r="D11" s="166"/>
      <c r="E11" s="166"/>
      <c r="F11" s="166"/>
      <c r="G11" s="30"/>
      <c r="H11" s="166"/>
      <c r="I11" s="166"/>
      <c r="J11" s="166"/>
      <c r="K11" s="166"/>
      <c r="L11" s="30"/>
      <c r="M11" s="166"/>
      <c r="N11" s="166"/>
      <c r="O11" s="166"/>
      <c r="P11" s="166"/>
      <c r="Q11" s="32"/>
    </row>
    <row r="12" spans="2:17" ht="15" x14ac:dyDescent="0.2">
      <c r="B12" s="32"/>
      <c r="C12" s="166"/>
      <c r="D12" s="166"/>
      <c r="E12" s="166"/>
      <c r="F12" s="166"/>
      <c r="G12" s="31"/>
      <c r="H12" s="166"/>
      <c r="I12" s="166"/>
      <c r="J12" s="166"/>
      <c r="K12" s="166"/>
      <c r="L12" s="31"/>
      <c r="M12" s="166"/>
      <c r="N12" s="166"/>
      <c r="O12" s="166"/>
      <c r="P12" s="166"/>
      <c r="Q12" s="32"/>
    </row>
    <row r="13" spans="2:17" ht="15" x14ac:dyDescent="0.2">
      <c r="B13" s="32"/>
      <c r="C13" s="32"/>
      <c r="D13" s="32"/>
      <c r="E13" s="32"/>
      <c r="F13" s="32"/>
      <c r="G13" s="32"/>
      <c r="H13" s="32"/>
      <c r="I13" s="32"/>
      <c r="J13" s="32"/>
      <c r="K13" s="32"/>
      <c r="L13" s="32"/>
      <c r="M13" s="32"/>
      <c r="N13" s="32"/>
      <c r="O13" s="32"/>
      <c r="P13" s="32"/>
      <c r="Q13" s="32"/>
    </row>
    <row r="14" spans="2:17" ht="15" x14ac:dyDescent="0.2">
      <c r="B14" s="32"/>
      <c r="C14" s="32"/>
      <c r="D14" s="32"/>
      <c r="E14" s="32"/>
      <c r="F14" s="32"/>
      <c r="G14" s="32"/>
      <c r="H14" s="32"/>
      <c r="I14" s="32"/>
      <c r="J14" s="32"/>
      <c r="K14" s="32"/>
      <c r="L14" s="32"/>
      <c r="M14" s="32"/>
      <c r="N14" s="32"/>
      <c r="O14" s="32"/>
      <c r="P14" s="32"/>
      <c r="Q14" s="32"/>
    </row>
    <row r="15" spans="2:17" ht="15" x14ac:dyDescent="0.2">
      <c r="B15" s="32"/>
      <c r="C15" s="32"/>
      <c r="D15" s="32"/>
      <c r="E15" s="32"/>
      <c r="F15" s="32"/>
      <c r="G15" s="32"/>
      <c r="H15" s="32"/>
      <c r="I15" s="32"/>
      <c r="J15" s="32"/>
      <c r="K15" s="32"/>
      <c r="L15" s="32"/>
      <c r="M15" s="32"/>
      <c r="N15" s="32"/>
      <c r="O15" s="32"/>
      <c r="P15" s="32"/>
      <c r="Q15" s="32"/>
    </row>
    <row r="16" spans="2:17" ht="15" x14ac:dyDescent="0.2">
      <c r="B16" s="32"/>
      <c r="C16" s="6"/>
      <c r="D16" s="6"/>
      <c r="E16" s="161" t="s">
        <v>83</v>
      </c>
      <c r="F16" s="162"/>
      <c r="G16" s="162"/>
      <c r="H16" s="162"/>
      <c r="I16" s="6"/>
      <c r="J16" s="6"/>
      <c r="K16" s="164" t="s">
        <v>3</v>
      </c>
      <c r="L16" s="164"/>
      <c r="M16" s="164"/>
      <c r="N16" s="164"/>
      <c r="O16" s="6"/>
      <c r="P16" s="6"/>
      <c r="Q16" s="32"/>
    </row>
    <row r="17" spans="2:17" ht="15" x14ac:dyDescent="0.2">
      <c r="B17" s="32"/>
      <c r="C17" s="6"/>
      <c r="D17" s="6"/>
      <c r="E17" s="162"/>
      <c r="F17" s="162"/>
      <c r="G17" s="162"/>
      <c r="H17" s="162"/>
      <c r="I17" s="6"/>
      <c r="J17" s="6"/>
      <c r="K17" s="164"/>
      <c r="L17" s="164"/>
      <c r="M17" s="164"/>
      <c r="N17" s="164"/>
      <c r="O17" s="6"/>
      <c r="P17" s="6"/>
      <c r="Q17" s="32"/>
    </row>
    <row r="18" spans="2:17" ht="14.25" customHeight="1" x14ac:dyDescent="0.2">
      <c r="B18" s="32"/>
      <c r="C18" s="6"/>
      <c r="D18" s="6"/>
      <c r="E18" s="162"/>
      <c r="F18" s="162"/>
      <c r="G18" s="162"/>
      <c r="H18" s="162"/>
      <c r="I18" s="6"/>
      <c r="J18" s="6"/>
      <c r="K18" s="164"/>
      <c r="L18" s="164"/>
      <c r="M18" s="164"/>
      <c r="N18" s="164"/>
      <c r="O18" s="6"/>
      <c r="P18" s="6"/>
      <c r="Q18" s="32"/>
    </row>
    <row r="19" spans="2:17" ht="15" x14ac:dyDescent="0.2">
      <c r="B19" s="32"/>
      <c r="C19" s="32"/>
      <c r="D19" s="167" t="s">
        <v>255</v>
      </c>
      <c r="E19" s="168"/>
      <c r="F19" s="168"/>
      <c r="G19" s="168"/>
      <c r="H19" s="168"/>
      <c r="I19" s="168"/>
      <c r="J19" s="32"/>
      <c r="K19" s="32"/>
      <c r="L19" s="32"/>
      <c r="M19" s="32"/>
      <c r="N19" s="32"/>
      <c r="O19" s="32"/>
      <c r="P19" s="32"/>
      <c r="Q19" s="32"/>
    </row>
    <row r="20" spans="2:17" ht="15" x14ac:dyDescent="0.2">
      <c r="B20" s="32"/>
      <c r="C20" s="32"/>
      <c r="D20" s="32"/>
      <c r="E20" s="32"/>
      <c r="F20" s="32"/>
      <c r="G20" s="32"/>
      <c r="H20" s="32"/>
      <c r="I20" s="32"/>
      <c r="J20" s="32"/>
      <c r="K20" s="32"/>
      <c r="L20" s="32"/>
      <c r="M20" s="32"/>
      <c r="N20" s="32"/>
      <c r="O20" s="32"/>
      <c r="P20" s="32"/>
      <c r="Q20" s="32"/>
    </row>
    <row r="21" spans="2:17" ht="15" x14ac:dyDescent="0.2">
      <c r="B21" s="32"/>
      <c r="C21" s="32"/>
      <c r="D21" s="32"/>
      <c r="E21" s="32"/>
      <c r="F21" s="32"/>
      <c r="G21" s="32"/>
      <c r="H21" s="32"/>
      <c r="I21" s="32"/>
      <c r="J21" s="32"/>
      <c r="K21" s="32"/>
      <c r="L21" s="32"/>
      <c r="M21" s="32"/>
      <c r="N21" s="32"/>
      <c r="O21" s="32"/>
      <c r="P21" s="32"/>
      <c r="Q21" s="32"/>
    </row>
    <row r="22" spans="2:17" ht="15" x14ac:dyDescent="0.2">
      <c r="B22" s="32"/>
      <c r="C22" s="6"/>
      <c r="D22" s="6"/>
      <c r="E22" s="163" t="s">
        <v>1</v>
      </c>
      <c r="F22" s="163"/>
      <c r="G22" s="163"/>
      <c r="H22" s="163"/>
      <c r="I22" s="6"/>
      <c r="J22" s="6"/>
      <c r="K22" s="163" t="s">
        <v>2</v>
      </c>
      <c r="L22" s="163"/>
      <c r="M22" s="163"/>
      <c r="N22" s="163"/>
      <c r="O22" s="6"/>
      <c r="P22" s="6"/>
      <c r="Q22" s="32"/>
    </row>
    <row r="23" spans="2:17" ht="15" x14ac:dyDescent="0.2">
      <c r="B23" s="32"/>
      <c r="C23" s="6"/>
      <c r="D23" s="6"/>
      <c r="E23" s="163"/>
      <c r="F23" s="163"/>
      <c r="G23" s="163"/>
      <c r="H23" s="163"/>
      <c r="I23" s="6"/>
      <c r="J23" s="6"/>
      <c r="K23" s="163"/>
      <c r="L23" s="163"/>
      <c r="M23" s="163"/>
      <c r="N23" s="163"/>
      <c r="O23" s="6"/>
      <c r="P23" s="6"/>
      <c r="Q23" s="32"/>
    </row>
    <row r="24" spans="2:17" ht="15" x14ac:dyDescent="0.2">
      <c r="B24" s="32"/>
      <c r="C24" s="6"/>
      <c r="D24" s="6"/>
      <c r="E24" s="163"/>
      <c r="F24" s="163"/>
      <c r="G24" s="163"/>
      <c r="H24" s="163"/>
      <c r="I24" s="6"/>
      <c r="J24" s="6"/>
      <c r="K24" s="163"/>
      <c r="L24" s="163"/>
      <c r="M24" s="163"/>
      <c r="N24" s="163"/>
      <c r="O24" s="6"/>
      <c r="P24" s="6"/>
      <c r="Q24" s="32"/>
    </row>
    <row r="25" spans="2:17" x14ac:dyDescent="0.2">
      <c r="B25" s="2"/>
      <c r="C25" s="2"/>
      <c r="D25" s="2"/>
      <c r="E25" s="2"/>
      <c r="F25" s="2"/>
      <c r="G25" s="2"/>
      <c r="H25" s="2"/>
      <c r="I25" s="2"/>
      <c r="J25" s="2"/>
      <c r="K25" s="2"/>
      <c r="L25" s="2"/>
      <c r="M25" s="2"/>
      <c r="N25" s="2"/>
      <c r="O25" s="2"/>
      <c r="P25" s="2"/>
      <c r="Q25" s="2"/>
    </row>
    <row r="26" spans="2:17" x14ac:dyDescent="0.2">
      <c r="B26" s="2"/>
      <c r="C26" s="2"/>
      <c r="D26" s="2"/>
      <c r="E26" s="2"/>
      <c r="F26" s="2"/>
      <c r="G26" s="2"/>
      <c r="H26" s="2"/>
      <c r="I26" s="2"/>
      <c r="J26" s="2"/>
      <c r="K26" s="2"/>
      <c r="L26" s="2"/>
      <c r="M26" s="2"/>
      <c r="N26" s="2"/>
      <c r="O26" s="2"/>
      <c r="P26" s="2"/>
      <c r="Q26" s="2"/>
    </row>
    <row r="27" spans="2:17" x14ac:dyDescent="0.2">
      <c r="B27" s="2"/>
      <c r="C27" s="2"/>
      <c r="D27" s="2"/>
      <c r="E27" s="2"/>
      <c r="F27" s="2"/>
      <c r="G27" s="2"/>
      <c r="H27" s="2"/>
      <c r="I27" s="2"/>
      <c r="J27" s="2"/>
      <c r="K27" s="2"/>
      <c r="L27" s="2"/>
      <c r="M27" s="2"/>
      <c r="N27" s="2"/>
      <c r="O27" s="2"/>
      <c r="P27" s="2"/>
      <c r="Q27" s="2"/>
    </row>
    <row r="28" spans="2:17" x14ac:dyDescent="0.2">
      <c r="B28" s="2"/>
      <c r="C28" s="2"/>
      <c r="D28" s="2"/>
      <c r="E28" s="2"/>
      <c r="F28" s="2"/>
      <c r="G28" s="2"/>
      <c r="H28" s="2"/>
      <c r="I28" s="2"/>
      <c r="J28" s="2"/>
      <c r="K28" s="2"/>
      <c r="L28" s="2"/>
      <c r="M28" s="2"/>
      <c r="N28" s="2"/>
      <c r="O28" s="2"/>
      <c r="P28" s="2"/>
      <c r="Q28" s="2"/>
    </row>
    <row r="29" spans="2:17" x14ac:dyDescent="0.2">
      <c r="B29" s="2"/>
      <c r="C29" s="2"/>
      <c r="D29" s="2"/>
      <c r="E29" s="2"/>
      <c r="F29" s="2"/>
      <c r="G29" s="2"/>
      <c r="H29" s="2"/>
      <c r="I29" s="2"/>
      <c r="J29" s="2"/>
      <c r="K29" s="2"/>
      <c r="L29" s="2"/>
      <c r="M29" s="2"/>
      <c r="N29" s="2"/>
      <c r="O29" s="2"/>
      <c r="P29" s="2"/>
      <c r="Q29" s="2"/>
    </row>
  </sheetData>
  <sheetProtection password="EEC9" sheet="1" objects="1" scenarios="1" selectLockedCells="1"/>
  <mergeCells count="13">
    <mergeCell ref="B2:O2"/>
    <mergeCell ref="B3:O3"/>
    <mergeCell ref="B5:Q5"/>
    <mergeCell ref="B6:Q6"/>
    <mergeCell ref="C10:F12"/>
    <mergeCell ref="H10:K12"/>
    <mergeCell ref="E16:H18"/>
    <mergeCell ref="E22:H24"/>
    <mergeCell ref="K16:N18"/>
    <mergeCell ref="K22:N24"/>
    <mergeCell ref="C8:P8"/>
    <mergeCell ref="M10:P12"/>
    <mergeCell ref="D19:I19"/>
  </mergeCells>
  <hyperlinks>
    <hyperlink ref="K22:N24" r:id="rId1" display="mailto:ir@pttep.com?subject=Quarterly%20Financial%20and%20Operating%20Information"/>
    <hyperlink ref="C10:F12" location="'Statement of Income'!A1" display="'Statement of Income'!A1"/>
    <hyperlink ref="H10:K12" location="'Balance Sheet'!A1" display="'Balance Sheet'!A1"/>
    <hyperlink ref="M10:P12" location="'Cash Flows'!A1" display="'Cash Flows'!A1"/>
    <hyperlink ref="K16:N18" location="'Operating Data'!A1" display="'Operating Data'!A1"/>
    <hyperlink ref="E22:H24" location="Disclaimer!A1" display="Disclaime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workbookViewId="0">
      <selection activeCell="P9" sqref="P9"/>
    </sheetView>
  </sheetViews>
  <sheetFormatPr defaultColWidth="9" defaultRowHeight="14.25" outlineLevelCol="1" x14ac:dyDescent="0.2"/>
  <cols>
    <col min="1" max="1" width="47.625" style="17" customWidth="1"/>
    <col min="2" max="2" width="2.125" style="17" customWidth="1"/>
    <col min="3" max="3" width="11.625" style="17" customWidth="1"/>
    <col min="4" max="4" width="2.25" style="17" customWidth="1"/>
    <col min="5" max="7" width="11.625" style="17" customWidth="1"/>
    <col min="8" max="8" width="2.125" style="17" customWidth="1"/>
    <col min="9" max="10" width="11.625" style="49" hidden="1" customWidth="1" outlineLevel="1"/>
    <col min="11" max="11" width="11.625" style="73" hidden="1" customWidth="1" outlineLevel="1"/>
    <col min="12" max="12" width="11.625" style="17" hidden="1" customWidth="1" outlineLevel="1"/>
    <col min="13" max="13" width="11.625" style="62" customWidth="1" collapsed="1"/>
    <col min="14" max="14" width="2.125" style="17" customWidth="1"/>
    <col min="15" max="15" width="11.625" style="49" customWidth="1"/>
    <col min="16" max="16" width="11.625" style="17" customWidth="1"/>
    <col min="17" max="16384" width="9" style="17"/>
  </cols>
  <sheetData>
    <row r="1" spans="1:16" ht="27.75" x14ac:dyDescent="0.2">
      <c r="A1" s="169" t="s">
        <v>0</v>
      </c>
      <c r="B1" s="169"/>
      <c r="C1" s="169"/>
      <c r="D1" s="169"/>
      <c r="E1" s="169"/>
      <c r="F1" s="169"/>
      <c r="G1" s="169"/>
      <c r="H1" s="90"/>
      <c r="I1" s="86"/>
      <c r="J1" s="47"/>
      <c r="K1" s="86"/>
      <c r="L1" s="47"/>
      <c r="M1" s="48"/>
      <c r="N1" s="47"/>
    </row>
    <row r="2" spans="1:16" ht="15" x14ac:dyDescent="0.2">
      <c r="A2" s="170" t="s">
        <v>260</v>
      </c>
      <c r="B2" s="170"/>
      <c r="C2" s="170"/>
      <c r="D2" s="170"/>
      <c r="E2" s="170"/>
      <c r="F2" s="170"/>
      <c r="G2" s="170"/>
      <c r="H2" s="170"/>
      <c r="I2" s="170"/>
      <c r="J2" s="170"/>
      <c r="K2" s="170"/>
      <c r="L2" s="170"/>
      <c r="M2" s="170"/>
      <c r="N2" s="170"/>
      <c r="O2" s="17"/>
    </row>
    <row r="3" spans="1:16" ht="5.25" customHeight="1" thickBot="1" x14ac:dyDescent="0.25">
      <c r="A3" s="50"/>
      <c r="B3" s="51"/>
      <c r="C3" s="51"/>
      <c r="D3" s="51"/>
      <c r="E3" s="51"/>
      <c r="F3" s="51"/>
      <c r="G3" s="51"/>
      <c r="H3" s="51"/>
      <c r="I3" s="52"/>
      <c r="J3" s="51"/>
      <c r="K3" s="53"/>
      <c r="L3" s="51"/>
      <c r="M3" s="54"/>
      <c r="N3" s="51"/>
    </row>
    <row r="4" spans="1:16" ht="5.25" customHeight="1" thickTop="1" thickBot="1" x14ac:dyDescent="0.25">
      <c r="A4" s="173"/>
      <c r="B4" s="173"/>
      <c r="C4" s="173"/>
      <c r="D4" s="173"/>
      <c r="E4" s="173"/>
      <c r="F4" s="173"/>
      <c r="G4" s="173"/>
      <c r="H4" s="173"/>
      <c r="I4" s="173"/>
      <c r="J4" s="173"/>
      <c r="K4" s="173"/>
      <c r="L4" s="173"/>
      <c r="M4" s="173"/>
      <c r="N4" s="173"/>
      <c r="O4" s="173"/>
      <c r="P4" s="173"/>
    </row>
    <row r="5" spans="1:16" ht="9" customHeight="1" thickTop="1" x14ac:dyDescent="0.2">
      <c r="A5" s="89"/>
      <c r="B5" s="89"/>
      <c r="C5" s="89"/>
      <c r="D5" s="89"/>
      <c r="E5" s="89"/>
      <c r="F5" s="89"/>
      <c r="G5" s="89"/>
      <c r="H5" s="89"/>
      <c r="I5" s="89"/>
      <c r="J5" s="89"/>
      <c r="K5" s="89"/>
      <c r="L5" s="89"/>
      <c r="M5" s="89"/>
      <c r="N5" s="89"/>
      <c r="O5" s="89"/>
      <c r="P5" s="89"/>
    </row>
    <row r="6" spans="1:16" ht="20.25" x14ac:dyDescent="0.2">
      <c r="A6" s="155" t="s">
        <v>254</v>
      </c>
      <c r="C6" s="55" t="s">
        <v>4</v>
      </c>
      <c r="E6" s="55">
        <v>2010</v>
      </c>
      <c r="F6" s="55">
        <v>2011</v>
      </c>
      <c r="G6" s="55">
        <v>2012</v>
      </c>
      <c r="I6" s="56" t="s">
        <v>261</v>
      </c>
      <c r="J6" s="56" t="s">
        <v>262</v>
      </c>
      <c r="K6" s="57" t="s">
        <v>263</v>
      </c>
      <c r="L6" s="58" t="s">
        <v>264</v>
      </c>
      <c r="M6" s="55">
        <v>2013</v>
      </c>
      <c r="N6" s="51"/>
      <c r="O6" s="56" t="s">
        <v>265</v>
      </c>
      <c r="P6" s="58" t="s">
        <v>266</v>
      </c>
    </row>
    <row r="7" spans="1:16" ht="12" customHeight="1" x14ac:dyDescent="0.2">
      <c r="C7" s="59"/>
      <c r="E7" s="79"/>
      <c r="F7" s="79"/>
      <c r="G7" s="79"/>
      <c r="I7" s="79" t="s">
        <v>235</v>
      </c>
      <c r="J7" s="79"/>
      <c r="K7" s="79"/>
      <c r="L7" s="59"/>
      <c r="M7" s="59"/>
      <c r="N7" s="59"/>
      <c r="O7" s="59"/>
      <c r="P7" s="60"/>
    </row>
    <row r="8" spans="1:16" ht="16.5" customHeight="1" x14ac:dyDescent="0.2">
      <c r="A8" s="61" t="s">
        <v>5</v>
      </c>
      <c r="C8" s="36"/>
      <c r="D8" s="36"/>
      <c r="E8" s="36"/>
      <c r="F8" s="36"/>
      <c r="G8" s="36"/>
      <c r="H8" s="36"/>
      <c r="I8" s="36"/>
      <c r="J8" s="36"/>
      <c r="K8" s="36"/>
      <c r="L8" s="36"/>
      <c r="N8" s="51"/>
    </row>
    <row r="9" spans="1:16" ht="16.5" customHeight="1" x14ac:dyDescent="0.2">
      <c r="A9" s="80" t="s">
        <v>148</v>
      </c>
      <c r="C9" s="16" t="s">
        <v>18</v>
      </c>
      <c r="E9" s="63">
        <v>4329.6346460000004</v>
      </c>
      <c r="F9" s="63">
        <v>5439.7219009999999</v>
      </c>
      <c r="G9" s="63">
        <v>6689.5555809999996</v>
      </c>
      <c r="I9" s="63">
        <v>1797.758169</v>
      </c>
      <c r="J9" s="63">
        <v>1781.4051469999999</v>
      </c>
      <c r="K9" s="63">
        <v>1776.487811</v>
      </c>
      <c r="L9" s="63">
        <v>1816.244897</v>
      </c>
      <c r="M9" s="63">
        <v>7171.8960239999997</v>
      </c>
      <c r="N9" s="51"/>
      <c r="O9" s="63">
        <v>1784.951307</v>
      </c>
      <c r="P9" s="63">
        <v>1945.629666</v>
      </c>
    </row>
    <row r="10" spans="1:16" ht="16.5" customHeight="1" x14ac:dyDescent="0.2">
      <c r="A10" s="80" t="s">
        <v>149</v>
      </c>
      <c r="C10" s="16" t="s">
        <v>18</v>
      </c>
      <c r="E10" s="63">
        <v>110.836108</v>
      </c>
      <c r="F10" s="63">
        <v>124.070961</v>
      </c>
      <c r="G10" s="63">
        <v>150.68409399999999</v>
      </c>
      <c r="I10" s="63">
        <v>37.641883999999997</v>
      </c>
      <c r="J10" s="63">
        <v>38.552033000000002</v>
      </c>
      <c r="K10" s="63">
        <v>37.267755000000001</v>
      </c>
      <c r="L10" s="63">
        <v>37.212846999999996</v>
      </c>
      <c r="M10" s="63">
        <v>150.674519</v>
      </c>
      <c r="N10" s="51"/>
      <c r="O10" s="63">
        <v>27.719063999999999</v>
      </c>
      <c r="P10" s="63">
        <v>34.093117999999997</v>
      </c>
    </row>
    <row r="11" spans="1:16" ht="16.5" customHeight="1" x14ac:dyDescent="0.2">
      <c r="A11" s="80" t="s">
        <v>150</v>
      </c>
      <c r="C11" s="39"/>
      <c r="D11" s="75"/>
      <c r="E11" s="88"/>
      <c r="F11" s="88"/>
      <c r="G11" s="88"/>
      <c r="H11" s="75"/>
      <c r="I11" s="88"/>
      <c r="J11" s="88"/>
      <c r="K11" s="88"/>
      <c r="L11" s="88"/>
      <c r="M11" s="88"/>
      <c r="N11" s="77"/>
      <c r="O11" s="88"/>
      <c r="P11" s="88"/>
    </row>
    <row r="12" spans="1:16" ht="16.5" customHeight="1" x14ac:dyDescent="0.2">
      <c r="A12" s="80" t="s">
        <v>151</v>
      </c>
      <c r="C12" s="16" t="s">
        <v>18</v>
      </c>
      <c r="E12" s="63">
        <v>0</v>
      </c>
      <c r="F12" s="63">
        <v>0</v>
      </c>
      <c r="G12" s="63">
        <v>0</v>
      </c>
      <c r="I12" s="63">
        <v>40.622210000000003</v>
      </c>
      <c r="J12" s="63">
        <v>0</v>
      </c>
      <c r="K12" s="63">
        <v>4.0038650000000002</v>
      </c>
      <c r="L12" s="63">
        <v>-44.626075</v>
      </c>
      <c r="M12" s="63">
        <v>0</v>
      </c>
      <c r="N12" s="51"/>
      <c r="O12" s="63">
        <v>0</v>
      </c>
      <c r="P12" s="63">
        <v>8.7997309999999995</v>
      </c>
    </row>
    <row r="13" spans="1:16" ht="16.5" customHeight="1" x14ac:dyDescent="0.2">
      <c r="A13" s="80" t="s">
        <v>152</v>
      </c>
      <c r="C13" s="16" t="s">
        <v>18</v>
      </c>
      <c r="E13" s="63">
        <v>11.795199</v>
      </c>
      <c r="F13" s="63">
        <v>16.238754</v>
      </c>
      <c r="G13" s="63">
        <v>15.874324</v>
      </c>
      <c r="I13" s="63">
        <v>12.303333</v>
      </c>
      <c r="J13" s="63">
        <v>8.065016</v>
      </c>
      <c r="K13" s="63">
        <v>5.6423639999999997</v>
      </c>
      <c r="L13" s="63">
        <v>7.0543800000000001</v>
      </c>
      <c r="M13" s="63">
        <v>33.065092999999997</v>
      </c>
      <c r="N13" s="51"/>
      <c r="O13" s="63">
        <v>5.8720590000000001</v>
      </c>
      <c r="P13" s="63">
        <v>4.1928419999999997</v>
      </c>
    </row>
    <row r="14" spans="1:16" ht="16.5" customHeight="1" x14ac:dyDescent="0.2">
      <c r="A14" s="80" t="s">
        <v>153</v>
      </c>
      <c r="C14" s="16" t="s">
        <v>18</v>
      </c>
      <c r="E14" s="63">
        <v>0</v>
      </c>
      <c r="F14" s="63">
        <v>0</v>
      </c>
      <c r="G14" s="63">
        <v>0</v>
      </c>
      <c r="I14" s="63">
        <v>1.386592</v>
      </c>
      <c r="J14" s="63">
        <v>11.292979000000001</v>
      </c>
      <c r="K14" s="63">
        <v>0</v>
      </c>
      <c r="L14" s="63">
        <v>-12.679570999999999</v>
      </c>
      <c r="M14" s="63">
        <v>0</v>
      </c>
      <c r="N14" s="51"/>
      <c r="O14" s="63">
        <v>0</v>
      </c>
      <c r="P14" s="63">
        <v>0</v>
      </c>
    </row>
    <row r="15" spans="1:16" ht="16.5" customHeight="1" x14ac:dyDescent="0.2">
      <c r="A15" s="80" t="s">
        <v>154</v>
      </c>
      <c r="C15" s="84" t="s">
        <v>18</v>
      </c>
      <c r="E15" s="83">
        <v>79.505134999999996</v>
      </c>
      <c r="F15" s="83">
        <v>105.060676</v>
      </c>
      <c r="G15" s="83">
        <v>164.55669399999999</v>
      </c>
      <c r="I15" s="83">
        <v>16.202162000000001</v>
      </c>
      <c r="J15" s="83">
        <v>11.753485</v>
      </c>
      <c r="K15" s="83">
        <v>17.257283999999999</v>
      </c>
      <c r="L15" s="83">
        <v>44.049805999999997</v>
      </c>
      <c r="M15" s="83">
        <v>89.262737000000001</v>
      </c>
      <c r="N15" s="51"/>
      <c r="O15" s="83">
        <v>9.008108</v>
      </c>
      <c r="P15" s="83">
        <v>113.233296</v>
      </c>
    </row>
    <row r="16" spans="1:16" ht="16.5" customHeight="1" x14ac:dyDescent="0.2">
      <c r="A16" s="68" t="s">
        <v>7</v>
      </c>
      <c r="C16" s="33" t="s">
        <v>18</v>
      </c>
      <c r="E16" s="85">
        <v>4531.7710880000004</v>
      </c>
      <c r="F16" s="85">
        <v>5685.0922920000003</v>
      </c>
      <c r="G16" s="85">
        <v>7020.670693</v>
      </c>
      <c r="I16" s="85">
        <v>1905.91435</v>
      </c>
      <c r="J16" s="85">
        <v>1851.0686599999999</v>
      </c>
      <c r="K16" s="85">
        <v>1840.659079</v>
      </c>
      <c r="L16" s="85">
        <v>1847.2562840000001</v>
      </c>
      <c r="M16" s="85">
        <v>7444.898373</v>
      </c>
      <c r="N16" s="51"/>
      <c r="O16" s="85">
        <v>1827.550538</v>
      </c>
      <c r="P16" s="85">
        <v>2105.9486529999999</v>
      </c>
    </row>
    <row r="17" spans="1:16" ht="16.5" customHeight="1" x14ac:dyDescent="0.2">
      <c r="C17" s="36"/>
      <c r="E17" s="64"/>
      <c r="F17" s="64"/>
      <c r="G17" s="64"/>
      <c r="H17" s="65"/>
      <c r="I17" s="64"/>
      <c r="J17" s="64"/>
      <c r="K17" s="64"/>
      <c r="L17" s="64"/>
      <c r="M17" s="64"/>
      <c r="N17" s="66"/>
      <c r="O17" s="64"/>
      <c r="P17" s="64"/>
    </row>
    <row r="18" spans="1:16" ht="16.5" customHeight="1" x14ac:dyDescent="0.2">
      <c r="A18" s="61" t="s">
        <v>8</v>
      </c>
      <c r="C18" s="36"/>
      <c r="I18" s="17"/>
      <c r="J18" s="17"/>
      <c r="K18" s="17"/>
      <c r="M18" s="17"/>
      <c r="O18" s="17"/>
    </row>
    <row r="19" spans="1:16" ht="16.5" customHeight="1" x14ac:dyDescent="0.2">
      <c r="A19" s="80" t="s">
        <v>155</v>
      </c>
      <c r="C19" s="16" t="s">
        <v>18</v>
      </c>
      <c r="E19" s="63">
        <v>458.38966499999998</v>
      </c>
      <c r="F19" s="63">
        <v>625.39596300000005</v>
      </c>
      <c r="G19" s="63">
        <v>705.65358800000001</v>
      </c>
      <c r="I19" s="63">
        <v>185.19087500000001</v>
      </c>
      <c r="J19" s="63">
        <v>200.628467</v>
      </c>
      <c r="K19" s="63">
        <v>215.11745099999999</v>
      </c>
      <c r="L19" s="63">
        <v>226.440686</v>
      </c>
      <c r="M19" s="63">
        <v>827.37747899999999</v>
      </c>
      <c r="N19" s="51"/>
      <c r="O19" s="63">
        <v>284.05801400000001</v>
      </c>
      <c r="P19" s="157">
        <v>206.48493099999999</v>
      </c>
    </row>
    <row r="20" spans="1:16" ht="16.5" customHeight="1" x14ac:dyDescent="0.2">
      <c r="A20" s="80" t="s">
        <v>156</v>
      </c>
      <c r="C20" s="16" t="s">
        <v>18</v>
      </c>
      <c r="E20" s="63">
        <v>86.924462000000005</v>
      </c>
      <c r="F20" s="63">
        <v>216.889961</v>
      </c>
      <c r="G20" s="63">
        <v>213.03613799999999</v>
      </c>
      <c r="I20" s="63">
        <v>36.921675</v>
      </c>
      <c r="J20" s="63">
        <v>29.969882999999999</v>
      </c>
      <c r="K20" s="63">
        <v>48.387324999999997</v>
      </c>
      <c r="L20" s="63">
        <v>56.740786</v>
      </c>
      <c r="M20" s="63">
        <v>172.01966899999999</v>
      </c>
      <c r="N20" s="51"/>
      <c r="O20" s="63">
        <v>16.136151999999999</v>
      </c>
      <c r="P20" s="157">
        <v>65.446670999999995</v>
      </c>
    </row>
    <row r="21" spans="1:16" ht="16.5" customHeight="1" x14ac:dyDescent="0.2">
      <c r="A21" s="80" t="s">
        <v>157</v>
      </c>
      <c r="C21" s="16" t="s">
        <v>18</v>
      </c>
      <c r="E21" s="63">
        <v>192.46499299999999</v>
      </c>
      <c r="F21" s="63">
        <v>257.40853399999997</v>
      </c>
      <c r="G21" s="63">
        <v>312.223367</v>
      </c>
      <c r="I21" s="63">
        <v>63.264848000000001</v>
      </c>
      <c r="J21" s="63">
        <v>56.624625000000002</v>
      </c>
      <c r="K21" s="63">
        <v>69.987695000000002</v>
      </c>
      <c r="L21" s="63">
        <v>143.41236799999999</v>
      </c>
      <c r="M21" s="63">
        <v>333.289536</v>
      </c>
      <c r="N21" s="51"/>
      <c r="O21" s="63">
        <v>52.157513999999999</v>
      </c>
      <c r="P21" s="63">
        <v>90.959019999999995</v>
      </c>
    </row>
    <row r="22" spans="1:16" ht="16.5" customHeight="1" x14ac:dyDescent="0.2">
      <c r="A22" s="80" t="s">
        <v>158</v>
      </c>
      <c r="C22" s="16" t="s">
        <v>18</v>
      </c>
      <c r="E22" s="63">
        <v>525.32885399999998</v>
      </c>
      <c r="F22" s="63">
        <v>645.46817799999997</v>
      </c>
      <c r="G22" s="63">
        <v>788.21872399999995</v>
      </c>
      <c r="I22" s="63">
        <v>211.327022</v>
      </c>
      <c r="J22" s="63">
        <v>203.85171500000001</v>
      </c>
      <c r="K22" s="63">
        <v>199.17695800000001</v>
      </c>
      <c r="L22" s="63">
        <v>202.38484099999999</v>
      </c>
      <c r="M22" s="63">
        <v>816.74053600000002</v>
      </c>
      <c r="N22" s="51"/>
      <c r="O22" s="63">
        <v>190.55295899999999</v>
      </c>
      <c r="P22" s="63">
        <v>206.39424299999999</v>
      </c>
    </row>
    <row r="23" spans="1:16" ht="16.5" customHeight="1" x14ac:dyDescent="0.2">
      <c r="A23" s="80" t="s">
        <v>159</v>
      </c>
      <c r="C23" s="16" t="s">
        <v>18</v>
      </c>
      <c r="E23" s="63">
        <v>1017.341662</v>
      </c>
      <c r="F23" s="63">
        <v>1117.3461130000001</v>
      </c>
      <c r="G23" s="63">
        <v>1373.8359029999999</v>
      </c>
      <c r="I23" s="63">
        <v>390.46955000000003</v>
      </c>
      <c r="J23" s="63">
        <v>376.44840699999997</v>
      </c>
      <c r="K23" s="63">
        <v>410.311195</v>
      </c>
      <c r="L23" s="63">
        <v>460.17081000000002</v>
      </c>
      <c r="M23" s="63">
        <v>1637.399962</v>
      </c>
      <c r="N23" s="51"/>
      <c r="O23" s="63">
        <v>499.28904599999998</v>
      </c>
      <c r="P23" s="63">
        <v>617.88706000000002</v>
      </c>
    </row>
    <row r="24" spans="1:16" ht="16.5" customHeight="1" x14ac:dyDescent="0.2">
      <c r="A24" s="80" t="s">
        <v>160</v>
      </c>
      <c r="C24" s="39"/>
      <c r="D24" s="75"/>
      <c r="E24" s="88"/>
      <c r="F24" s="88"/>
      <c r="G24" s="88"/>
      <c r="H24" s="75"/>
      <c r="I24" s="88"/>
      <c r="J24" s="88"/>
      <c r="K24" s="88"/>
      <c r="L24" s="88"/>
      <c r="M24" s="88"/>
      <c r="N24" s="77"/>
      <c r="O24" s="88"/>
      <c r="P24" s="88"/>
    </row>
    <row r="25" spans="1:16" ht="16.5" customHeight="1" x14ac:dyDescent="0.2">
      <c r="A25" s="80" t="s">
        <v>161</v>
      </c>
      <c r="C25" s="16" t="s">
        <v>18</v>
      </c>
      <c r="E25" s="63">
        <v>85.854124999999996</v>
      </c>
      <c r="F25" s="63">
        <v>64.88597</v>
      </c>
      <c r="G25" s="63">
        <v>23.964303999999998</v>
      </c>
      <c r="I25" s="63">
        <v>0</v>
      </c>
      <c r="J25" s="63">
        <v>71.430892999999998</v>
      </c>
      <c r="K25" s="63">
        <v>0</v>
      </c>
      <c r="L25" s="63">
        <v>19.500297</v>
      </c>
      <c r="M25" s="63">
        <v>90.931190000000001</v>
      </c>
      <c r="N25" s="51"/>
      <c r="O25" s="63">
        <v>3.8455659999999998</v>
      </c>
      <c r="P25" s="63">
        <v>0</v>
      </c>
    </row>
    <row r="26" spans="1:16" ht="16.5" customHeight="1" x14ac:dyDescent="0.2">
      <c r="A26" s="80" t="s">
        <v>162</v>
      </c>
      <c r="C26" s="16" t="s">
        <v>18</v>
      </c>
      <c r="E26" s="63">
        <v>14.4101</v>
      </c>
      <c r="F26" s="63">
        <v>5.3312799999999996</v>
      </c>
      <c r="G26" s="63">
        <v>0.53798199999999996</v>
      </c>
      <c r="I26" s="63">
        <v>0</v>
      </c>
      <c r="J26" s="63">
        <v>0</v>
      </c>
      <c r="K26" s="63">
        <v>0</v>
      </c>
      <c r="L26" s="63">
        <v>0</v>
      </c>
      <c r="M26" s="63">
        <v>0</v>
      </c>
      <c r="N26" s="51"/>
      <c r="O26" s="63">
        <v>0</v>
      </c>
      <c r="P26" s="63">
        <v>0</v>
      </c>
    </row>
    <row r="27" spans="1:16" ht="16.5" customHeight="1" x14ac:dyDescent="0.2">
      <c r="A27" s="81" t="s">
        <v>163</v>
      </c>
      <c r="C27" s="16" t="s">
        <v>18</v>
      </c>
      <c r="E27" s="63">
        <v>3.4685329999999999</v>
      </c>
      <c r="F27" s="63">
        <v>11.056630999999999</v>
      </c>
      <c r="G27" s="63">
        <v>12.25736</v>
      </c>
      <c r="I27" s="63">
        <v>0</v>
      </c>
      <c r="J27" s="63">
        <v>0</v>
      </c>
      <c r="K27" s="63">
        <v>8.6316299999999995</v>
      </c>
      <c r="L27" s="63">
        <v>-3.1915079999999998</v>
      </c>
      <c r="M27" s="63">
        <v>5.4401219999999997</v>
      </c>
      <c r="N27" s="51"/>
      <c r="O27" s="63">
        <v>1.122584</v>
      </c>
      <c r="P27" s="63">
        <v>24.862207999999999</v>
      </c>
    </row>
    <row r="28" spans="1:16" ht="16.5" customHeight="1" x14ac:dyDescent="0.2">
      <c r="A28" s="80" t="s">
        <v>164</v>
      </c>
      <c r="C28" s="16" t="s">
        <v>18</v>
      </c>
      <c r="E28" s="63">
        <v>5.9153690000000001</v>
      </c>
      <c r="F28" s="63">
        <v>4.5706290000000003</v>
      </c>
      <c r="G28" s="63">
        <v>4.7141019999999996</v>
      </c>
      <c r="I28" s="63">
        <v>1.510184</v>
      </c>
      <c r="J28" s="63">
        <v>1.7095149999999999</v>
      </c>
      <c r="K28" s="63">
        <v>1.468264</v>
      </c>
      <c r="L28" s="63">
        <v>1.4971650000000001</v>
      </c>
      <c r="M28" s="63">
        <v>6.1851279999999997</v>
      </c>
      <c r="N28" s="51"/>
      <c r="O28" s="63">
        <v>1.4784520000000001</v>
      </c>
      <c r="P28" s="63">
        <v>1.460664</v>
      </c>
    </row>
    <row r="29" spans="1:16" ht="16.5" customHeight="1" x14ac:dyDescent="0.2">
      <c r="A29" s="82" t="s">
        <v>165</v>
      </c>
      <c r="C29" s="16" t="s">
        <v>18</v>
      </c>
      <c r="E29" s="63">
        <v>0</v>
      </c>
      <c r="F29" s="63">
        <v>0</v>
      </c>
      <c r="G29" s="63">
        <v>204.16719499999999</v>
      </c>
      <c r="I29" s="63">
        <v>0</v>
      </c>
      <c r="J29" s="63">
        <v>0</v>
      </c>
      <c r="K29" s="63">
        <v>0</v>
      </c>
      <c r="L29" s="63">
        <v>0</v>
      </c>
      <c r="M29" s="63">
        <v>0</v>
      </c>
      <c r="N29" s="51"/>
      <c r="O29" s="63">
        <v>0</v>
      </c>
      <c r="P29" s="63">
        <v>0</v>
      </c>
    </row>
    <row r="30" spans="1:16" ht="16.5" customHeight="1" x14ac:dyDescent="0.2">
      <c r="A30" s="80" t="s">
        <v>166</v>
      </c>
      <c r="C30" s="16" t="s">
        <v>18</v>
      </c>
      <c r="E30" s="63">
        <v>47.739609999999999</v>
      </c>
      <c r="F30" s="63">
        <v>0</v>
      </c>
      <c r="G30" s="63">
        <v>0</v>
      </c>
      <c r="I30" s="63">
        <v>0</v>
      </c>
      <c r="J30" s="63">
        <v>0</v>
      </c>
      <c r="K30" s="63">
        <v>0</v>
      </c>
      <c r="L30" s="63">
        <v>0</v>
      </c>
      <c r="M30" s="63">
        <v>0</v>
      </c>
      <c r="N30" s="51"/>
      <c r="O30" s="63">
        <v>0</v>
      </c>
      <c r="P30" s="63">
        <v>41.125056000000001</v>
      </c>
    </row>
    <row r="31" spans="1:16" ht="16.5" customHeight="1" x14ac:dyDescent="0.2">
      <c r="A31" s="80" t="s">
        <v>167</v>
      </c>
      <c r="C31" s="16" t="s">
        <v>18</v>
      </c>
      <c r="E31" s="63">
        <v>104.545575</v>
      </c>
      <c r="F31" s="63">
        <v>123.55704799999999</v>
      </c>
      <c r="G31" s="63">
        <v>187.01001500000001</v>
      </c>
      <c r="I31" s="63">
        <v>48.232160999999998</v>
      </c>
      <c r="J31" s="63">
        <v>47.953612</v>
      </c>
      <c r="K31" s="63">
        <v>42.804873000000001</v>
      </c>
      <c r="L31" s="63">
        <v>61.774202000000002</v>
      </c>
      <c r="M31" s="63">
        <v>200.764848</v>
      </c>
      <c r="N31" s="51"/>
      <c r="O31" s="63">
        <v>56.508960999999999</v>
      </c>
      <c r="P31" s="63">
        <v>58.352226000000002</v>
      </c>
    </row>
    <row r="32" spans="1:16" ht="16.5" customHeight="1" x14ac:dyDescent="0.2">
      <c r="A32" s="68" t="s">
        <v>13</v>
      </c>
      <c r="C32" s="33" t="s">
        <v>18</v>
      </c>
      <c r="E32" s="85">
        <v>2542.3829479999999</v>
      </c>
      <c r="F32" s="85">
        <v>3071.9103070000001</v>
      </c>
      <c r="G32" s="85">
        <v>3825.6186779999998</v>
      </c>
      <c r="I32" s="85">
        <v>936.91631500000005</v>
      </c>
      <c r="J32" s="85">
        <v>988.61711700000001</v>
      </c>
      <c r="K32" s="85">
        <v>995.88539100000003</v>
      </c>
      <c r="L32" s="85">
        <v>1168.7296470000001</v>
      </c>
      <c r="M32" s="85">
        <v>4090.1484700000001</v>
      </c>
      <c r="N32" s="51"/>
      <c r="O32" s="85">
        <v>1105.1492479999999</v>
      </c>
      <c r="P32" s="85">
        <v>1312.9720790000001</v>
      </c>
    </row>
    <row r="33" spans="1:16" ht="16.5" customHeight="1" x14ac:dyDescent="0.2">
      <c r="C33" s="36"/>
      <c r="E33" s="64"/>
      <c r="F33" s="64"/>
      <c r="G33" s="64"/>
      <c r="H33" s="64"/>
      <c r="I33" s="64"/>
      <c r="J33" s="64"/>
      <c r="K33" s="64"/>
      <c r="L33" s="64"/>
      <c r="M33" s="64"/>
      <c r="N33" s="64"/>
      <c r="O33" s="64"/>
      <c r="P33" s="64"/>
    </row>
    <row r="34" spans="1:16" ht="16.5" customHeight="1" x14ac:dyDescent="0.2">
      <c r="A34" s="80" t="s">
        <v>168</v>
      </c>
      <c r="C34" s="16" t="s">
        <v>18</v>
      </c>
      <c r="E34" s="63">
        <v>-1.347534</v>
      </c>
      <c r="F34" s="63">
        <v>2.429916</v>
      </c>
      <c r="G34" s="63">
        <v>4.6566979999999996</v>
      </c>
      <c r="I34" s="63">
        <v>1.596581</v>
      </c>
      <c r="J34" s="63">
        <v>1.376333</v>
      </c>
      <c r="K34" s="63">
        <v>2.1975549999999999</v>
      </c>
      <c r="L34" s="63">
        <v>0.986765</v>
      </c>
      <c r="M34" s="63">
        <v>6.1572339999999999</v>
      </c>
      <c r="N34" s="51"/>
      <c r="O34" s="63">
        <v>-0.123874</v>
      </c>
      <c r="P34" s="63">
        <v>1.117896</v>
      </c>
    </row>
    <row r="35" spans="1:16" ht="16.5" customHeight="1" x14ac:dyDescent="0.2">
      <c r="C35" s="36"/>
      <c r="I35" s="17"/>
      <c r="J35" s="17"/>
      <c r="K35" s="17"/>
      <c r="M35" s="17"/>
      <c r="N35" s="51"/>
      <c r="P35" s="49"/>
    </row>
    <row r="36" spans="1:16" ht="16.5" customHeight="1" x14ac:dyDescent="0.2">
      <c r="A36" s="68" t="s">
        <v>14</v>
      </c>
      <c r="C36" s="33" t="s">
        <v>18</v>
      </c>
      <c r="E36" s="85">
        <v>1988.040606</v>
      </c>
      <c r="F36" s="85">
        <v>2615.6119010000002</v>
      </c>
      <c r="G36" s="85">
        <v>3199.708713</v>
      </c>
      <c r="I36" s="85">
        <v>970.59461599999997</v>
      </c>
      <c r="J36" s="85">
        <v>863.82787599999995</v>
      </c>
      <c r="K36" s="85">
        <v>846.97124299999996</v>
      </c>
      <c r="L36" s="85">
        <v>679.51340200000004</v>
      </c>
      <c r="M36" s="85">
        <v>3360.9071370000001</v>
      </c>
      <c r="N36" s="51"/>
      <c r="O36" s="85">
        <v>722.27741600000002</v>
      </c>
      <c r="P36" s="85">
        <v>794.09446999999977</v>
      </c>
    </row>
    <row r="37" spans="1:16" ht="16.5" customHeight="1" x14ac:dyDescent="0.2">
      <c r="A37" s="80" t="s">
        <v>15</v>
      </c>
      <c r="C37" s="16" t="s">
        <v>18</v>
      </c>
      <c r="E37" s="63">
        <v>-607.56269799999995</v>
      </c>
      <c r="F37" s="63">
        <v>-1147.3648149999999</v>
      </c>
      <c r="G37" s="63">
        <v>-1354.1893419999999</v>
      </c>
      <c r="I37" s="63">
        <v>-290.74666999999999</v>
      </c>
      <c r="J37" s="63">
        <v>-503.00887899999998</v>
      </c>
      <c r="K37" s="63">
        <v>-280.65859699999999</v>
      </c>
      <c r="L37" s="63">
        <v>-440.85145899999998</v>
      </c>
      <c r="M37" s="63">
        <v>-1515.2656050000001</v>
      </c>
      <c r="N37" s="51"/>
      <c r="O37" s="63">
        <v>-342.54908699999999</v>
      </c>
      <c r="P37" s="63">
        <v>-233.63499400000001</v>
      </c>
    </row>
    <row r="38" spans="1:16" ht="16.5" customHeight="1" x14ac:dyDescent="0.2">
      <c r="A38" s="68" t="s">
        <v>16</v>
      </c>
      <c r="C38" s="33" t="s">
        <v>18</v>
      </c>
      <c r="E38" s="85">
        <v>1380.4779080000001</v>
      </c>
      <c r="F38" s="85">
        <v>1468.2470860000001</v>
      </c>
      <c r="G38" s="85">
        <v>1845.5193710000001</v>
      </c>
      <c r="I38" s="85">
        <v>679.84794599999998</v>
      </c>
      <c r="J38" s="85">
        <v>360.81899700000002</v>
      </c>
      <c r="K38" s="85">
        <v>566.31264599999997</v>
      </c>
      <c r="L38" s="85">
        <v>238.66194300000001</v>
      </c>
      <c r="M38" s="85">
        <v>1845.6415320000001</v>
      </c>
      <c r="N38" s="51"/>
      <c r="O38" s="85">
        <v>379.72832899999997</v>
      </c>
      <c r="P38" s="85">
        <v>560.45947599999977</v>
      </c>
    </row>
    <row r="39" spans="1:16" ht="16.5" customHeight="1" x14ac:dyDescent="0.2">
      <c r="C39" s="36"/>
      <c r="E39" s="67"/>
      <c r="F39" s="67"/>
      <c r="G39" s="67"/>
      <c r="H39" s="67"/>
      <c r="I39" s="67"/>
      <c r="J39" s="67"/>
      <c r="K39" s="67"/>
      <c r="L39" s="67"/>
      <c r="M39" s="67"/>
      <c r="N39" s="67"/>
      <c r="O39" s="67"/>
      <c r="P39" s="67"/>
    </row>
    <row r="40" spans="1:16" ht="16.5" customHeight="1" x14ac:dyDescent="0.2">
      <c r="A40" s="68" t="s">
        <v>17</v>
      </c>
      <c r="C40" s="36"/>
      <c r="D40" s="36"/>
      <c r="E40" s="36"/>
      <c r="F40" s="36"/>
      <c r="G40" s="36"/>
      <c r="H40" s="36"/>
      <c r="I40" s="36"/>
      <c r="J40" s="36"/>
      <c r="K40" s="36"/>
      <c r="L40" s="36"/>
      <c r="M40" s="36"/>
      <c r="N40" s="36"/>
      <c r="O40" s="36"/>
      <c r="P40" s="36"/>
    </row>
    <row r="41" spans="1:16" s="38" customFormat="1" ht="16.5" customHeight="1" x14ac:dyDescent="0.2">
      <c r="A41" s="80" t="s">
        <v>169</v>
      </c>
      <c r="C41" s="37" t="s">
        <v>19</v>
      </c>
      <c r="E41" s="69">
        <v>0.41644559818933014</v>
      </c>
      <c r="F41" s="69">
        <v>0.44236587724172771</v>
      </c>
      <c r="G41" s="69">
        <v>0.55003526442581041</v>
      </c>
      <c r="I41" s="69">
        <v>0.17062571640691676</v>
      </c>
      <c r="J41" s="69">
        <v>8.9666582401033521E-2</v>
      </c>
      <c r="K41" s="69">
        <v>0.14207506022062449</v>
      </c>
      <c r="L41" s="69">
        <v>0.06</v>
      </c>
      <c r="M41" s="69">
        <v>0.46253284231221609</v>
      </c>
      <c r="N41" s="51"/>
      <c r="O41" s="70">
        <v>9.5199525670799701E-2</v>
      </c>
      <c r="P41" s="70">
        <v>0.14000000000000001</v>
      </c>
    </row>
    <row r="42" spans="1:16" ht="16.5" customHeight="1" x14ac:dyDescent="0.2">
      <c r="A42" s="80" t="s">
        <v>170</v>
      </c>
      <c r="C42" s="16" t="s">
        <v>19</v>
      </c>
      <c r="E42" s="69">
        <v>0.41628596399451756</v>
      </c>
      <c r="F42" s="69">
        <v>0.44236587724172771</v>
      </c>
      <c r="G42" s="69">
        <v>0.55003526442581041</v>
      </c>
      <c r="I42" s="69">
        <v>0.17062571640691676</v>
      </c>
      <c r="J42" s="69">
        <v>8.9666582401033521E-2</v>
      </c>
      <c r="K42" s="69">
        <v>0.14207506022062449</v>
      </c>
      <c r="L42" s="69">
        <v>0.06</v>
      </c>
      <c r="M42" s="69">
        <v>0.46253284231221609</v>
      </c>
      <c r="N42" s="51"/>
      <c r="O42" s="71">
        <v>9.5199525670799701E-2</v>
      </c>
      <c r="P42" s="71">
        <v>0.14000000000000001</v>
      </c>
    </row>
    <row r="43" spans="1:16" ht="16.5" customHeight="1" x14ac:dyDescent="0.2">
      <c r="I43" s="17"/>
      <c r="J43" s="17"/>
      <c r="K43" s="17"/>
      <c r="M43" s="17"/>
      <c r="N43" s="51"/>
      <c r="O43" s="17"/>
    </row>
    <row r="44" spans="1:16" s="75" customFormat="1" ht="12" customHeight="1" x14ac:dyDescent="0.2">
      <c r="A44" s="74" t="s">
        <v>232</v>
      </c>
      <c r="M44" s="76"/>
      <c r="N44" s="77"/>
      <c r="O44" s="76"/>
      <c r="P44" s="76"/>
    </row>
    <row r="45" spans="1:16" s="75" customFormat="1" ht="12" customHeight="1" x14ac:dyDescent="0.2">
      <c r="A45" s="74" t="s">
        <v>245</v>
      </c>
      <c r="I45" s="78"/>
      <c r="J45" s="78"/>
      <c r="K45" s="78"/>
      <c r="M45" s="76"/>
      <c r="N45" s="77"/>
      <c r="O45" s="76"/>
      <c r="P45" s="76"/>
    </row>
    <row r="46" spans="1:16" ht="20.25" x14ac:dyDescent="0.2">
      <c r="A46" s="29"/>
      <c r="I46" s="17"/>
      <c r="J46" s="17"/>
      <c r="K46" s="17"/>
      <c r="N46" s="51"/>
      <c r="O46" s="72"/>
      <c r="P46" s="72"/>
    </row>
    <row r="47" spans="1:16" s="29" customFormat="1" ht="20.25" x14ac:dyDescent="0.2">
      <c r="I47" s="17"/>
      <c r="J47" s="17"/>
      <c r="K47" s="17"/>
      <c r="M47" s="72"/>
      <c r="N47" s="51"/>
      <c r="O47" s="62"/>
      <c r="P47" s="62"/>
    </row>
    <row r="48" spans="1:16" ht="20.25" x14ac:dyDescent="0.2">
      <c r="I48" s="17"/>
      <c r="J48" s="17"/>
      <c r="K48" s="17"/>
      <c r="N48" s="51"/>
      <c r="O48" s="62"/>
      <c r="P48" s="62"/>
    </row>
    <row r="49" spans="9:16" ht="20.25" x14ac:dyDescent="0.2">
      <c r="I49" s="17"/>
      <c r="J49" s="17"/>
      <c r="K49" s="17"/>
      <c r="N49" s="51"/>
      <c r="O49" s="62"/>
      <c r="P49" s="62"/>
    </row>
    <row r="50" spans="9:16" ht="20.25" x14ac:dyDescent="0.2">
      <c r="I50" s="29"/>
      <c r="J50" s="29"/>
      <c r="K50" s="29"/>
      <c r="N50" s="51"/>
      <c r="O50" s="72"/>
      <c r="P50" s="72"/>
    </row>
    <row r="51" spans="9:16" s="29" customFormat="1" ht="15" x14ac:dyDescent="0.2">
      <c r="I51" s="17"/>
      <c r="J51" s="17"/>
      <c r="K51" s="17"/>
      <c r="M51" s="72"/>
      <c r="O51" s="62"/>
      <c r="P51" s="62"/>
    </row>
    <row r="52" spans="9:16" x14ac:dyDescent="0.2">
      <c r="I52" s="17"/>
      <c r="J52" s="17"/>
      <c r="K52" s="17"/>
      <c r="O52" s="62"/>
      <c r="P52" s="62"/>
    </row>
    <row r="53" spans="9:16" x14ac:dyDescent="0.2">
      <c r="I53" s="17"/>
      <c r="J53" s="17"/>
      <c r="K53" s="17"/>
      <c r="O53" s="62"/>
      <c r="P53" s="62"/>
    </row>
    <row r="54" spans="9:16" x14ac:dyDescent="0.2">
      <c r="I54" s="17"/>
      <c r="J54" s="17"/>
      <c r="K54" s="17"/>
      <c r="O54" s="62"/>
      <c r="P54" s="62"/>
    </row>
    <row r="55" spans="9:16" ht="15" x14ac:dyDescent="0.2">
      <c r="I55" s="29"/>
      <c r="J55" s="29"/>
      <c r="K55" s="29"/>
      <c r="O55" s="72"/>
      <c r="P55" s="72"/>
    </row>
    <row r="56" spans="9:16" x14ac:dyDescent="0.2">
      <c r="I56" s="17"/>
      <c r="J56" s="17"/>
      <c r="K56" s="17"/>
      <c r="O56" s="62"/>
      <c r="P56" s="62"/>
    </row>
    <row r="57" spans="9:16" s="29" customFormat="1" ht="15" x14ac:dyDescent="0.2">
      <c r="I57" s="17"/>
      <c r="J57" s="17"/>
      <c r="K57" s="17"/>
      <c r="M57" s="72"/>
      <c r="O57" s="62"/>
      <c r="P57" s="62"/>
    </row>
    <row r="58" spans="9:16" x14ac:dyDescent="0.2">
      <c r="I58" s="17"/>
      <c r="J58" s="17"/>
      <c r="K58" s="17"/>
      <c r="O58" s="62"/>
      <c r="P58" s="62"/>
    </row>
    <row r="59" spans="9:16" ht="15" x14ac:dyDescent="0.2">
      <c r="I59" s="17"/>
      <c r="J59" s="17"/>
      <c r="K59" s="17"/>
      <c r="O59" s="72"/>
      <c r="P59" s="72"/>
    </row>
    <row r="60" spans="9:16" ht="15" x14ac:dyDescent="0.2">
      <c r="I60" s="29"/>
      <c r="J60" s="29"/>
      <c r="K60" s="29"/>
      <c r="O60" s="62"/>
      <c r="P60" s="62"/>
    </row>
    <row r="61" spans="9:16" s="29" customFormat="1" ht="15" x14ac:dyDescent="0.2">
      <c r="I61" s="17"/>
      <c r="J61" s="17"/>
      <c r="K61" s="17"/>
      <c r="M61" s="72"/>
      <c r="O61" s="62"/>
      <c r="P61" s="62"/>
    </row>
    <row r="62" spans="9:16" x14ac:dyDescent="0.2">
      <c r="I62" s="17"/>
      <c r="J62" s="17"/>
      <c r="K62" s="17"/>
      <c r="O62" s="62"/>
      <c r="P62" s="62"/>
    </row>
    <row r="63" spans="9:16" x14ac:dyDescent="0.2">
      <c r="I63" s="17"/>
      <c r="J63" s="17"/>
      <c r="K63" s="17"/>
      <c r="O63" s="62"/>
      <c r="P63" s="62"/>
    </row>
    <row r="64" spans="9:16" ht="15" x14ac:dyDescent="0.2">
      <c r="I64" s="17"/>
      <c r="J64" s="17"/>
      <c r="K64" s="17"/>
      <c r="O64" s="72"/>
      <c r="P64" s="72"/>
    </row>
    <row r="65" spans="9:16" ht="15" x14ac:dyDescent="0.2">
      <c r="I65" s="29"/>
      <c r="J65" s="29"/>
      <c r="K65" s="29"/>
      <c r="O65" s="62"/>
      <c r="P65" s="62"/>
    </row>
    <row r="66" spans="9:16" s="29" customFormat="1" ht="15" x14ac:dyDescent="0.2">
      <c r="I66" s="17"/>
      <c r="J66" s="17"/>
      <c r="K66" s="17"/>
      <c r="M66" s="72"/>
      <c r="O66" s="62"/>
      <c r="P66" s="62"/>
    </row>
    <row r="67" spans="9:16" x14ac:dyDescent="0.2">
      <c r="I67" s="17"/>
      <c r="J67" s="17"/>
      <c r="K67" s="17"/>
      <c r="O67" s="62"/>
      <c r="P67" s="62"/>
    </row>
    <row r="68" spans="9:16" ht="15" x14ac:dyDescent="0.2">
      <c r="I68" s="17"/>
      <c r="J68" s="17"/>
      <c r="K68" s="17"/>
      <c r="O68" s="72"/>
      <c r="P68" s="72"/>
    </row>
    <row r="69" spans="9:16" x14ac:dyDescent="0.2">
      <c r="I69" s="17"/>
      <c r="J69" s="17"/>
      <c r="K69" s="17"/>
      <c r="O69" s="62"/>
      <c r="P69" s="62"/>
    </row>
    <row r="70" spans="9:16" ht="15" x14ac:dyDescent="0.2">
      <c r="I70" s="29"/>
      <c r="J70" s="29"/>
      <c r="K70" s="29"/>
      <c r="O70" s="62"/>
      <c r="P70" s="62"/>
    </row>
    <row r="71" spans="9:16" x14ac:dyDescent="0.2">
      <c r="I71" s="17"/>
      <c r="J71" s="17"/>
      <c r="K71" s="17"/>
      <c r="O71" s="62"/>
      <c r="P71" s="62"/>
    </row>
    <row r="72" spans="9:16" x14ac:dyDescent="0.2">
      <c r="I72" s="17"/>
      <c r="J72" s="17"/>
      <c r="K72" s="17"/>
      <c r="O72" s="62"/>
      <c r="P72" s="62"/>
    </row>
    <row r="73" spans="9:16" ht="15" x14ac:dyDescent="0.2">
      <c r="I73" s="17"/>
      <c r="J73" s="17"/>
      <c r="K73" s="17"/>
      <c r="O73" s="72"/>
      <c r="P73" s="72"/>
    </row>
    <row r="74" spans="9:16" x14ac:dyDescent="0.2">
      <c r="I74" s="17"/>
      <c r="J74" s="17"/>
      <c r="K74" s="17"/>
      <c r="O74" s="62"/>
      <c r="P74" s="62"/>
    </row>
    <row r="75" spans="9:16" ht="15" x14ac:dyDescent="0.2">
      <c r="I75" s="29"/>
      <c r="J75" s="29"/>
      <c r="K75" s="29"/>
      <c r="O75" s="62"/>
      <c r="P75" s="62"/>
    </row>
    <row r="76" spans="9:16" x14ac:dyDescent="0.2">
      <c r="I76" s="17"/>
      <c r="J76" s="17"/>
      <c r="K76" s="17"/>
      <c r="O76" s="62"/>
      <c r="P76" s="62"/>
    </row>
    <row r="77" spans="9:16" ht="15" x14ac:dyDescent="0.2">
      <c r="I77" s="17"/>
      <c r="J77" s="17"/>
      <c r="K77" s="17"/>
      <c r="O77" s="72"/>
      <c r="P77" s="72"/>
    </row>
    <row r="78" spans="9:16" x14ac:dyDescent="0.2">
      <c r="I78" s="17"/>
      <c r="J78" s="17"/>
      <c r="K78" s="17"/>
      <c r="O78" s="62"/>
      <c r="P78" s="62"/>
    </row>
    <row r="79" spans="9:16" x14ac:dyDescent="0.2">
      <c r="I79" s="17"/>
      <c r="J79" s="17"/>
      <c r="K79" s="17"/>
      <c r="O79" s="62"/>
      <c r="P79" s="62"/>
    </row>
    <row r="80" spans="9:16" ht="15" x14ac:dyDescent="0.2">
      <c r="I80" s="29"/>
      <c r="J80" s="29"/>
      <c r="K80" s="29"/>
      <c r="O80" s="62"/>
      <c r="P80" s="62"/>
    </row>
    <row r="81" spans="9:16" x14ac:dyDescent="0.2">
      <c r="I81" s="17"/>
      <c r="J81" s="17"/>
      <c r="K81" s="17"/>
      <c r="O81" s="62"/>
      <c r="P81" s="62"/>
    </row>
    <row r="82" spans="9:16" ht="15" x14ac:dyDescent="0.2">
      <c r="I82" s="17"/>
      <c r="J82" s="17"/>
      <c r="K82" s="17"/>
      <c r="O82" s="72"/>
      <c r="P82" s="72"/>
    </row>
    <row r="83" spans="9:16" x14ac:dyDescent="0.2">
      <c r="I83" s="17"/>
      <c r="J83" s="17"/>
      <c r="K83" s="17"/>
      <c r="O83" s="62"/>
      <c r="P83" s="62"/>
    </row>
    <row r="84" spans="9:16" x14ac:dyDescent="0.2">
      <c r="I84" s="17"/>
      <c r="J84" s="17"/>
      <c r="K84" s="17"/>
      <c r="O84" s="62"/>
      <c r="P84" s="62"/>
    </row>
    <row r="85" spans="9:16" ht="15" x14ac:dyDescent="0.2">
      <c r="I85" s="29"/>
      <c r="J85" s="29"/>
      <c r="K85" s="29"/>
      <c r="O85" s="62"/>
      <c r="P85" s="62"/>
    </row>
    <row r="86" spans="9:16" ht="15" x14ac:dyDescent="0.2">
      <c r="I86" s="17"/>
      <c r="J86" s="17"/>
      <c r="K86" s="17"/>
      <c r="O86" s="72"/>
      <c r="P86" s="72"/>
    </row>
    <row r="87" spans="9:16" x14ac:dyDescent="0.2">
      <c r="I87" s="17"/>
      <c r="J87" s="17"/>
      <c r="K87" s="17"/>
      <c r="O87" s="62"/>
      <c r="P87" s="62"/>
    </row>
    <row r="88" spans="9:16" x14ac:dyDescent="0.2">
      <c r="I88" s="17"/>
      <c r="J88" s="17"/>
      <c r="K88" s="17"/>
      <c r="O88" s="62"/>
      <c r="P88" s="62"/>
    </row>
    <row r="89" spans="9:16" x14ac:dyDescent="0.2">
      <c r="I89" s="17"/>
      <c r="J89" s="17"/>
      <c r="K89" s="17"/>
      <c r="O89" s="62"/>
      <c r="P89" s="62"/>
    </row>
    <row r="90" spans="9:16" ht="15" x14ac:dyDescent="0.2">
      <c r="I90" s="29"/>
      <c r="J90" s="29"/>
      <c r="K90" s="29"/>
      <c r="O90" s="62"/>
      <c r="P90" s="62"/>
    </row>
    <row r="91" spans="9:16" ht="15" x14ac:dyDescent="0.2">
      <c r="I91" s="17"/>
      <c r="J91" s="17"/>
      <c r="K91" s="17"/>
      <c r="O91" s="72"/>
      <c r="P91" s="72"/>
    </row>
    <row r="92" spans="9:16" x14ac:dyDescent="0.2">
      <c r="I92" s="17"/>
      <c r="J92" s="17"/>
      <c r="K92" s="17"/>
    </row>
    <row r="93" spans="9:16" x14ac:dyDescent="0.2">
      <c r="I93" s="17"/>
      <c r="J93" s="17"/>
      <c r="K93" s="17"/>
    </row>
    <row r="94" spans="9:16" x14ac:dyDescent="0.2">
      <c r="I94" s="17"/>
      <c r="J94" s="17"/>
      <c r="K94" s="17"/>
    </row>
    <row r="95" spans="9:16" ht="15" x14ac:dyDescent="0.2">
      <c r="I95" s="29"/>
      <c r="J95" s="29"/>
      <c r="K95" s="29"/>
    </row>
  </sheetData>
  <mergeCells count="3">
    <mergeCell ref="A2:N2"/>
    <mergeCell ref="A4:P4"/>
    <mergeCell ref="A1:G1"/>
  </mergeCells>
  <hyperlinks>
    <hyperlink ref="A6" location="Index!A1" display="RETURN TO INDEX"/>
  </hyperlinks>
  <pageMargins left="0.7" right="0.7" top="0.75" bottom="0.75" header="0.3" footer="0.3"/>
  <pageSetup paperSize="8"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6"/>
  <sheetViews>
    <sheetView workbookViewId="0">
      <selection activeCell="A6" sqref="A6"/>
    </sheetView>
  </sheetViews>
  <sheetFormatPr defaultColWidth="9" defaultRowHeight="14.25" outlineLevelCol="1" x14ac:dyDescent="0.2"/>
  <cols>
    <col min="1" max="1" width="47.625" style="7" customWidth="1"/>
    <col min="2" max="2" width="2.125" style="7" customWidth="1"/>
    <col min="3" max="3" width="11.625" style="7" customWidth="1"/>
    <col min="4" max="4" width="2.125" style="7" customWidth="1"/>
    <col min="5" max="7" width="11.625" style="7" customWidth="1"/>
    <col min="8" max="8" width="2.125" style="7" customWidth="1"/>
    <col min="9" max="9" width="11.625" style="7" hidden="1" customWidth="1" outlineLevel="1"/>
    <col min="10" max="10" width="11.625" style="40" hidden="1" customWidth="1" outlineLevel="1"/>
    <col min="11" max="11" width="11.625" style="7" hidden="1" customWidth="1" outlineLevel="1"/>
    <col min="12" max="12" width="11.625" style="40" hidden="1" customWidth="1" outlineLevel="1"/>
    <col min="13" max="13" width="11.625" style="40" customWidth="1" collapsed="1"/>
    <col min="14" max="14" width="2.125" style="40" customWidth="1"/>
    <col min="15" max="15" width="11.625" style="43" customWidth="1"/>
    <col min="16" max="16" width="11.625" style="7" customWidth="1"/>
    <col min="17" max="16384" width="9" style="7"/>
  </cols>
  <sheetData>
    <row r="1" spans="1:16" s="17" customFormat="1" ht="27.75" x14ac:dyDescent="0.2">
      <c r="A1" s="169" t="s">
        <v>0</v>
      </c>
      <c r="B1" s="169"/>
      <c r="C1" s="169"/>
      <c r="D1" s="169"/>
      <c r="E1" s="169"/>
      <c r="F1" s="169"/>
      <c r="G1" s="169"/>
      <c r="H1" s="90"/>
      <c r="I1" s="86"/>
      <c r="J1" s="47"/>
      <c r="K1" s="86"/>
      <c r="L1" s="47"/>
      <c r="M1" s="48"/>
      <c r="N1" s="47"/>
    </row>
    <row r="2" spans="1:16" ht="15" x14ac:dyDescent="0.2">
      <c r="A2" s="170" t="s">
        <v>267</v>
      </c>
      <c r="B2" s="170"/>
      <c r="C2" s="170"/>
      <c r="D2" s="170"/>
      <c r="E2" s="170"/>
      <c r="F2" s="170"/>
      <c r="G2" s="170"/>
      <c r="H2" s="170"/>
      <c r="I2" s="170"/>
      <c r="J2" s="170"/>
      <c r="K2" s="170"/>
      <c r="L2" s="170"/>
      <c r="M2" s="170"/>
      <c r="N2" s="170"/>
      <c r="O2" s="97"/>
    </row>
    <row r="3" spans="1:16" ht="5.25" customHeight="1" thickBot="1" x14ac:dyDescent="0.25">
      <c r="A3" s="41"/>
      <c r="B3" s="46"/>
      <c r="C3" s="46"/>
      <c r="D3" s="46"/>
      <c r="E3" s="46"/>
      <c r="F3" s="46"/>
      <c r="G3" s="46"/>
      <c r="H3" s="46"/>
      <c r="I3" s="46"/>
      <c r="J3" s="46"/>
      <c r="K3" s="46"/>
      <c r="L3" s="46"/>
      <c r="M3" s="46"/>
      <c r="N3" s="46"/>
      <c r="O3" s="97"/>
    </row>
    <row r="4" spans="1:16" ht="5.25" customHeight="1" thickTop="1" thickBot="1" x14ac:dyDescent="0.25">
      <c r="A4" s="174"/>
      <c r="B4" s="174"/>
      <c r="C4" s="174"/>
      <c r="D4" s="174"/>
      <c r="E4" s="174"/>
      <c r="F4" s="174"/>
      <c r="G4" s="174"/>
      <c r="H4" s="174"/>
      <c r="I4" s="174"/>
      <c r="J4" s="174"/>
      <c r="K4" s="174"/>
      <c r="L4" s="174"/>
      <c r="M4" s="174"/>
      <c r="N4" s="174"/>
      <c r="O4" s="174"/>
      <c r="P4" s="174"/>
    </row>
    <row r="5" spans="1:16" s="17" customFormat="1" ht="9" customHeight="1" thickTop="1" x14ac:dyDescent="0.2">
      <c r="A5" s="89"/>
      <c r="B5" s="89"/>
      <c r="C5" s="89"/>
      <c r="D5" s="89"/>
      <c r="E5" s="89"/>
      <c r="F5" s="89"/>
      <c r="G5" s="89"/>
      <c r="H5" s="89"/>
      <c r="I5" s="89"/>
      <c r="J5" s="89"/>
      <c r="K5" s="89"/>
      <c r="L5" s="89"/>
      <c r="M5" s="89"/>
      <c r="N5" s="89"/>
      <c r="O5" s="89"/>
      <c r="P5" s="89"/>
    </row>
    <row r="6" spans="1:16" s="17" customFormat="1" ht="20.25" x14ac:dyDescent="0.2">
      <c r="A6" s="155" t="s">
        <v>254</v>
      </c>
      <c r="C6" s="55" t="s">
        <v>4</v>
      </c>
      <c r="E6" s="55">
        <v>2010</v>
      </c>
      <c r="F6" s="55">
        <v>2011</v>
      </c>
      <c r="G6" s="55">
        <v>2012</v>
      </c>
      <c r="I6" s="58" t="s">
        <v>261</v>
      </c>
      <c r="J6" s="58" t="s">
        <v>262</v>
      </c>
      <c r="K6" s="96" t="s">
        <v>263</v>
      </c>
      <c r="L6" s="58" t="s">
        <v>264</v>
      </c>
      <c r="M6" s="55">
        <v>2013</v>
      </c>
      <c r="N6" s="51"/>
      <c r="O6" s="58" t="s">
        <v>265</v>
      </c>
      <c r="P6" s="58" t="s">
        <v>266</v>
      </c>
    </row>
    <row r="7" spans="1:16" s="17" customFormat="1" ht="12" customHeight="1" x14ac:dyDescent="0.2">
      <c r="C7" s="59"/>
      <c r="E7" s="79"/>
      <c r="F7" s="79"/>
      <c r="G7" s="79"/>
      <c r="I7" s="79" t="s">
        <v>235</v>
      </c>
      <c r="J7" s="79"/>
      <c r="K7" s="79"/>
      <c r="L7" s="59"/>
      <c r="M7" s="59"/>
      <c r="N7" s="59"/>
      <c r="O7" s="59"/>
      <c r="P7" s="60"/>
    </row>
    <row r="8" spans="1:16" s="17" customFormat="1" ht="16.5" customHeight="1" x14ac:dyDescent="0.2">
      <c r="A8" s="61" t="s">
        <v>20</v>
      </c>
      <c r="C8" s="36"/>
      <c r="D8" s="36"/>
      <c r="E8" s="36"/>
      <c r="F8" s="36"/>
      <c r="I8" s="79"/>
    </row>
    <row r="9" spans="1:16" s="17" customFormat="1" ht="16.5" customHeight="1" x14ac:dyDescent="0.2">
      <c r="A9" s="94" t="s">
        <v>21</v>
      </c>
      <c r="C9" s="36"/>
    </row>
    <row r="10" spans="1:16" s="17" customFormat="1" ht="16.5" customHeight="1" x14ac:dyDescent="0.2">
      <c r="A10" s="91" t="s">
        <v>171</v>
      </c>
      <c r="C10" s="16" t="s">
        <v>18</v>
      </c>
      <c r="E10" s="113">
        <v>1979.4778020000001</v>
      </c>
      <c r="F10" s="113">
        <v>1350.5295530000001</v>
      </c>
      <c r="G10" s="113">
        <v>2291.9189270000002</v>
      </c>
      <c r="H10" s="103"/>
      <c r="I10" s="113">
        <v>3119.658293</v>
      </c>
      <c r="J10" s="113">
        <v>1758.294584</v>
      </c>
      <c r="K10" s="113">
        <v>2589.7685799999999</v>
      </c>
      <c r="L10" s="113">
        <v>2357.0378609999998</v>
      </c>
      <c r="M10" s="113">
        <v>2357.0378609999998</v>
      </c>
      <c r="N10" s="103"/>
      <c r="O10" s="113">
        <v>3071.4841070000002</v>
      </c>
      <c r="P10" s="102">
        <v>3210.9570010000002</v>
      </c>
    </row>
    <row r="11" spans="1:16" s="17" customFormat="1" ht="16.5" customHeight="1" x14ac:dyDescent="0.2">
      <c r="A11" s="91" t="s">
        <v>172</v>
      </c>
      <c r="C11" s="16" t="s">
        <v>18</v>
      </c>
      <c r="E11" s="113">
        <v>0</v>
      </c>
      <c r="F11" s="113">
        <v>0</v>
      </c>
      <c r="G11" s="113">
        <v>0</v>
      </c>
      <c r="H11" s="103"/>
      <c r="I11" s="113">
        <v>0</v>
      </c>
      <c r="J11" s="113">
        <v>0</v>
      </c>
      <c r="K11" s="113">
        <v>0</v>
      </c>
      <c r="L11" s="113">
        <v>0.14283599999999999</v>
      </c>
      <c r="M11" s="113">
        <v>0.14283599999999999</v>
      </c>
      <c r="N11" s="103"/>
      <c r="O11" s="113">
        <v>0.15657199999999999</v>
      </c>
      <c r="P11" s="102">
        <v>0.16919400000000001</v>
      </c>
    </row>
    <row r="12" spans="1:16" s="38" customFormat="1" ht="16.5" customHeight="1" x14ac:dyDescent="0.2">
      <c r="A12" s="91" t="s">
        <v>173</v>
      </c>
      <c r="C12" s="37" t="s">
        <v>18</v>
      </c>
      <c r="E12" s="113">
        <v>328.15338100000002</v>
      </c>
      <c r="F12" s="113">
        <v>484.20030800000001</v>
      </c>
      <c r="G12" s="113">
        <v>870.244507</v>
      </c>
      <c r="H12" s="103"/>
      <c r="I12" s="113">
        <v>710.19558099999995</v>
      </c>
      <c r="J12" s="113">
        <v>788.91266199999995</v>
      </c>
      <c r="K12" s="113">
        <v>590.64066700000001</v>
      </c>
      <c r="L12" s="113">
        <v>894.25321899999994</v>
      </c>
      <c r="M12" s="113">
        <v>894.25321899999994</v>
      </c>
      <c r="N12" s="103"/>
      <c r="O12" s="113">
        <v>626.384771</v>
      </c>
      <c r="P12" s="104">
        <v>687.91153099999997</v>
      </c>
    </row>
    <row r="13" spans="1:16" s="17" customFormat="1" ht="16.5" customHeight="1" x14ac:dyDescent="0.2">
      <c r="A13" s="80" t="s">
        <v>174</v>
      </c>
      <c r="C13" s="16" t="s">
        <v>18</v>
      </c>
      <c r="E13" s="113">
        <v>61.341512000000002</v>
      </c>
      <c r="F13" s="113">
        <v>150.15494100000001</v>
      </c>
      <c r="G13" s="113">
        <v>170.37179900000001</v>
      </c>
      <c r="H13" s="103"/>
      <c r="I13" s="113">
        <v>140.283086</v>
      </c>
      <c r="J13" s="113">
        <v>148.95837599999999</v>
      </c>
      <c r="K13" s="113">
        <v>138.70310699999999</v>
      </c>
      <c r="L13" s="113">
        <v>152.13985</v>
      </c>
      <c r="M13" s="113">
        <v>152.13985</v>
      </c>
      <c r="N13" s="103"/>
      <c r="O13" s="113">
        <v>106.738056</v>
      </c>
      <c r="P13" s="102">
        <v>165.820168</v>
      </c>
    </row>
    <row r="14" spans="1:16" s="17" customFormat="1" ht="16.5" customHeight="1" x14ac:dyDescent="0.2">
      <c r="A14" s="80" t="s">
        <v>175</v>
      </c>
      <c r="C14" s="16" t="s">
        <v>18</v>
      </c>
      <c r="E14" s="113">
        <v>58.669328999999998</v>
      </c>
      <c r="F14" s="113">
        <v>201.89688200000001</v>
      </c>
      <c r="G14" s="113">
        <v>166.79875000000001</v>
      </c>
      <c r="H14" s="103"/>
      <c r="I14" s="113">
        <v>105.094464</v>
      </c>
      <c r="J14" s="113">
        <v>105.079139</v>
      </c>
      <c r="K14" s="113">
        <v>160.553605</v>
      </c>
      <c r="L14" s="113">
        <v>142.62535299999999</v>
      </c>
      <c r="M14" s="113">
        <v>142.62535299999999</v>
      </c>
      <c r="N14" s="103"/>
      <c r="O14" s="113">
        <v>110.614503</v>
      </c>
      <c r="P14" s="102">
        <v>133.43086700000001</v>
      </c>
    </row>
    <row r="15" spans="1:16" s="17" customFormat="1" ht="16.5" customHeight="1" x14ac:dyDescent="0.2">
      <c r="A15" s="80" t="s">
        <v>176</v>
      </c>
      <c r="C15" s="16" t="s">
        <v>18</v>
      </c>
      <c r="E15" s="113">
        <v>18.455832999999998</v>
      </c>
      <c r="F15" s="113">
        <v>17.360175999999999</v>
      </c>
      <c r="G15" s="113">
        <v>19.310641</v>
      </c>
      <c r="H15" s="103"/>
      <c r="I15" s="113">
        <v>27.533173999999999</v>
      </c>
      <c r="J15" s="113">
        <v>30.261901000000002</v>
      </c>
      <c r="K15" s="113">
        <v>42.291455999999997</v>
      </c>
      <c r="L15" s="113">
        <v>45.386536</v>
      </c>
      <c r="M15" s="113">
        <v>45.386536</v>
      </c>
      <c r="N15" s="103"/>
      <c r="O15" s="113">
        <v>61.199266000000001</v>
      </c>
      <c r="P15" s="102">
        <v>75.673520999999994</v>
      </c>
    </row>
    <row r="16" spans="1:16" s="17" customFormat="1" ht="16.5" customHeight="1" x14ac:dyDescent="0.2">
      <c r="A16" s="80" t="s">
        <v>177</v>
      </c>
      <c r="C16" s="84" t="s">
        <v>18</v>
      </c>
      <c r="E16" s="114">
        <v>239.29517999999999</v>
      </c>
      <c r="F16" s="114">
        <v>271.130269</v>
      </c>
      <c r="G16" s="114">
        <v>304.39551399999999</v>
      </c>
      <c r="H16" s="103"/>
      <c r="I16" s="114">
        <v>312.52200199999999</v>
      </c>
      <c r="J16" s="114">
        <v>334.17113999999998</v>
      </c>
      <c r="K16" s="114">
        <v>335.82437099999999</v>
      </c>
      <c r="L16" s="114">
        <v>327.80704700000001</v>
      </c>
      <c r="M16" s="114">
        <v>327.80704700000001</v>
      </c>
      <c r="N16" s="103"/>
      <c r="O16" s="114">
        <v>311.56377500000002</v>
      </c>
      <c r="P16" s="107">
        <v>338.59792399999998</v>
      </c>
    </row>
    <row r="17" spans="1:16" s="17" customFormat="1" ht="16.5" customHeight="1" x14ac:dyDescent="0.2">
      <c r="A17" s="80" t="s">
        <v>178</v>
      </c>
      <c r="C17" s="16" t="s">
        <v>18</v>
      </c>
      <c r="E17" s="113">
        <v>0</v>
      </c>
      <c r="F17" s="113">
        <v>0</v>
      </c>
      <c r="G17" s="113">
        <v>0</v>
      </c>
      <c r="H17" s="103"/>
      <c r="I17" s="113">
        <v>0</v>
      </c>
      <c r="J17" s="113">
        <v>0</v>
      </c>
      <c r="K17" s="113">
        <v>0</v>
      </c>
      <c r="L17" s="113">
        <v>0</v>
      </c>
      <c r="M17" s="113">
        <v>0</v>
      </c>
      <c r="N17" s="103"/>
      <c r="O17" s="113">
        <v>2442.1807399999998</v>
      </c>
      <c r="P17" s="104">
        <v>0</v>
      </c>
    </row>
    <row r="18" spans="1:16" s="17" customFormat="1" ht="16.5" customHeight="1" x14ac:dyDescent="0.2">
      <c r="A18" s="80" t="s">
        <v>179</v>
      </c>
      <c r="C18" s="39"/>
      <c r="D18" s="75"/>
      <c r="E18" s="116"/>
      <c r="F18" s="116"/>
      <c r="G18" s="116"/>
      <c r="H18" s="117"/>
      <c r="I18" s="116"/>
      <c r="J18" s="116"/>
      <c r="K18" s="116"/>
      <c r="L18" s="116"/>
      <c r="M18" s="116"/>
      <c r="N18" s="117"/>
      <c r="O18" s="116"/>
      <c r="P18" s="117"/>
    </row>
    <row r="19" spans="1:16" s="17" customFormat="1" ht="16.5" customHeight="1" x14ac:dyDescent="0.2">
      <c r="A19" s="80" t="s">
        <v>180</v>
      </c>
      <c r="C19" s="16" t="s">
        <v>18</v>
      </c>
      <c r="E19" s="113">
        <v>30.347906999999999</v>
      </c>
      <c r="F19" s="113">
        <v>43.557383000000002</v>
      </c>
      <c r="G19" s="113">
        <v>41.870829999999998</v>
      </c>
      <c r="H19" s="103"/>
      <c r="I19" s="113">
        <v>52.453822000000002</v>
      </c>
      <c r="J19" s="113">
        <v>62.853813000000002</v>
      </c>
      <c r="K19" s="113">
        <v>22.145185000000001</v>
      </c>
      <c r="L19" s="113">
        <v>23.991911999999999</v>
      </c>
      <c r="M19" s="113">
        <v>23.991911999999999</v>
      </c>
      <c r="N19" s="103"/>
      <c r="O19" s="113">
        <v>54.265459</v>
      </c>
      <c r="P19" s="102">
        <v>64.202095</v>
      </c>
    </row>
    <row r="20" spans="1:16" s="17" customFormat="1" ht="16.5" customHeight="1" x14ac:dyDescent="0.2">
      <c r="A20" s="91" t="s">
        <v>181</v>
      </c>
      <c r="C20" s="87" t="s">
        <v>18</v>
      </c>
      <c r="E20" s="118">
        <v>0.17829300000000001</v>
      </c>
      <c r="F20" s="118">
        <v>1.376819</v>
      </c>
      <c r="G20" s="118">
        <v>0.53993500000000005</v>
      </c>
      <c r="H20" s="103"/>
      <c r="I20" s="118">
        <v>2.738305</v>
      </c>
      <c r="J20" s="118">
        <v>1.194868</v>
      </c>
      <c r="K20" s="118">
        <v>26.398875</v>
      </c>
      <c r="L20" s="118">
        <v>13.843729</v>
      </c>
      <c r="M20" s="118">
        <v>13.843729</v>
      </c>
      <c r="N20" s="103"/>
      <c r="O20" s="118">
        <v>26.249020999999999</v>
      </c>
      <c r="P20" s="119">
        <v>13.991094</v>
      </c>
    </row>
    <row r="21" spans="1:16" s="17" customFormat="1" ht="16.5" customHeight="1" x14ac:dyDescent="0.2">
      <c r="A21" s="82" t="s">
        <v>182</v>
      </c>
      <c r="C21" s="16" t="s">
        <v>18</v>
      </c>
      <c r="E21" s="113">
        <v>0</v>
      </c>
      <c r="F21" s="113">
        <v>0</v>
      </c>
      <c r="G21" s="113">
        <v>1.391184</v>
      </c>
      <c r="H21" s="103"/>
      <c r="I21" s="113">
        <v>4.7447470000000003</v>
      </c>
      <c r="J21" s="113">
        <v>2.1519430000000002</v>
      </c>
      <c r="K21" s="113">
        <v>6.8148660000000003</v>
      </c>
      <c r="L21" s="113">
        <v>2.1194470000000001</v>
      </c>
      <c r="M21" s="113">
        <v>2.1194470000000001</v>
      </c>
      <c r="N21" s="103"/>
      <c r="O21" s="113">
        <v>3.2581159999999998</v>
      </c>
      <c r="P21" s="107">
        <v>0.13703099999999999</v>
      </c>
    </row>
    <row r="22" spans="1:16" s="17" customFormat="1" ht="16.5" customHeight="1" x14ac:dyDescent="0.2">
      <c r="A22" s="80" t="s">
        <v>183</v>
      </c>
      <c r="C22" s="16" t="s">
        <v>18</v>
      </c>
      <c r="E22" s="113">
        <v>92.210459999999998</v>
      </c>
      <c r="F22" s="113">
        <v>217.59269399999999</v>
      </c>
      <c r="G22" s="113">
        <v>164.40318500000001</v>
      </c>
      <c r="H22" s="103"/>
      <c r="I22" s="113">
        <v>113.158501</v>
      </c>
      <c r="J22" s="113">
        <v>109.34881300000001</v>
      </c>
      <c r="K22" s="113">
        <v>122.792554</v>
      </c>
      <c r="L22" s="113">
        <v>146.23908700000001</v>
      </c>
      <c r="M22" s="113">
        <v>146.23908700000001</v>
      </c>
      <c r="N22" s="103"/>
      <c r="O22" s="113">
        <v>144.75153299999999</v>
      </c>
      <c r="P22" s="106">
        <v>135.746396</v>
      </c>
    </row>
    <row r="23" spans="1:16" s="17" customFormat="1" ht="16.5" customHeight="1" x14ac:dyDescent="0.2">
      <c r="A23" s="92" t="s">
        <v>184</v>
      </c>
      <c r="C23" s="33" t="s">
        <v>18</v>
      </c>
      <c r="E23" s="109">
        <v>2808.1296969999999</v>
      </c>
      <c r="F23" s="109">
        <v>2737.7990249999998</v>
      </c>
      <c r="G23" s="109">
        <v>4031.2452720000001</v>
      </c>
      <c r="H23" s="103"/>
      <c r="I23" s="120">
        <v>4588.3819750000002</v>
      </c>
      <c r="J23" s="120">
        <v>3341.2272389999998</v>
      </c>
      <c r="K23" s="120">
        <v>4035.933266</v>
      </c>
      <c r="L23" s="120">
        <v>4105.5868769999997</v>
      </c>
      <c r="M23" s="120">
        <v>4105.5868769999997</v>
      </c>
      <c r="N23" s="121"/>
      <c r="O23" s="120">
        <v>6958.8459190000003</v>
      </c>
      <c r="P23" s="109">
        <v>4826.6368220000004</v>
      </c>
    </row>
    <row r="24" spans="1:16" s="17" customFormat="1" ht="16.5" customHeight="1" x14ac:dyDescent="0.2">
      <c r="E24" s="123"/>
      <c r="F24" s="123"/>
      <c r="G24" s="123"/>
      <c r="H24" s="103"/>
      <c r="I24" s="123"/>
      <c r="J24" s="123"/>
      <c r="K24" s="123"/>
      <c r="L24" s="123"/>
      <c r="M24" s="123"/>
      <c r="N24" s="103"/>
      <c r="O24" s="123"/>
      <c r="P24" s="103"/>
    </row>
    <row r="25" spans="1:16" s="17" customFormat="1" ht="16.5" customHeight="1" x14ac:dyDescent="0.2">
      <c r="A25" s="92" t="s">
        <v>32</v>
      </c>
      <c r="E25" s="103"/>
      <c r="F25" s="103"/>
      <c r="G25" s="103"/>
      <c r="H25" s="103"/>
      <c r="I25" s="103"/>
      <c r="J25" s="103"/>
      <c r="K25" s="103"/>
      <c r="L25" s="103"/>
      <c r="M25" s="103"/>
      <c r="N25" s="103"/>
      <c r="O25" s="103"/>
      <c r="P25" s="103"/>
    </row>
    <row r="26" spans="1:16" s="17" customFormat="1" ht="16.5" customHeight="1" x14ac:dyDescent="0.2">
      <c r="A26" s="80" t="s">
        <v>185</v>
      </c>
      <c r="C26" s="16" t="s">
        <v>18</v>
      </c>
      <c r="E26" s="113">
        <v>0</v>
      </c>
      <c r="F26" s="113">
        <v>0</v>
      </c>
      <c r="G26" s="113">
        <v>1.2484820000000001</v>
      </c>
      <c r="H26" s="103"/>
      <c r="I26" s="113">
        <v>1.6269640000000001</v>
      </c>
      <c r="J26" s="113">
        <v>1.8002</v>
      </c>
      <c r="K26" s="113">
        <v>1.6320330000000001</v>
      </c>
      <c r="L26" s="113">
        <v>1.659535</v>
      </c>
      <c r="M26" s="113">
        <v>1.659535</v>
      </c>
      <c r="N26" s="103"/>
      <c r="O26" s="113">
        <v>1.5968370000000001</v>
      </c>
      <c r="P26" s="158">
        <v>1.617437</v>
      </c>
    </row>
    <row r="27" spans="1:16" s="17" customFormat="1" ht="16.5" customHeight="1" x14ac:dyDescent="0.2">
      <c r="A27" s="80" t="s">
        <v>186</v>
      </c>
      <c r="C27" s="16" t="s">
        <v>18</v>
      </c>
      <c r="E27" s="113">
        <v>24.601099000000001</v>
      </c>
      <c r="F27" s="113">
        <v>26.923262000000001</v>
      </c>
      <c r="G27" s="113">
        <v>31.197586999999999</v>
      </c>
      <c r="H27" s="103"/>
      <c r="I27" s="113">
        <v>32.281612000000003</v>
      </c>
      <c r="J27" s="113">
        <v>33.657944000000001</v>
      </c>
      <c r="K27" s="113">
        <v>35.855499999999999</v>
      </c>
      <c r="L27" s="113">
        <v>36.842264999999998</v>
      </c>
      <c r="M27" s="113">
        <v>36.842264999999998</v>
      </c>
      <c r="N27" s="103"/>
      <c r="O27" s="113">
        <v>36.348514000000002</v>
      </c>
      <c r="P27" s="158">
        <v>36.623278999999997</v>
      </c>
    </row>
    <row r="28" spans="1:16" s="17" customFormat="1" ht="16.5" customHeight="1" x14ac:dyDescent="0.2">
      <c r="A28" s="80" t="s">
        <v>187</v>
      </c>
      <c r="C28" s="16" t="s">
        <v>18</v>
      </c>
      <c r="E28" s="113">
        <v>19.695048</v>
      </c>
      <c r="F28" s="113">
        <v>18.485368000000001</v>
      </c>
      <c r="G28" s="113">
        <v>18.934694</v>
      </c>
      <c r="H28" s="103"/>
      <c r="I28" s="113">
        <v>19.789511999999998</v>
      </c>
      <c r="J28" s="113">
        <v>18.633282999999999</v>
      </c>
      <c r="K28" s="113">
        <v>18.476839999999999</v>
      </c>
      <c r="L28" s="113">
        <v>17.675598000000001</v>
      </c>
      <c r="M28" s="113">
        <v>17.675598000000001</v>
      </c>
      <c r="N28" s="103"/>
      <c r="O28" s="113">
        <v>17.877397999999999</v>
      </c>
      <c r="P28" s="158">
        <v>17.870898</v>
      </c>
    </row>
    <row r="29" spans="1:16" s="29" customFormat="1" ht="16.5" customHeight="1" x14ac:dyDescent="0.2">
      <c r="A29" s="80" t="s">
        <v>188</v>
      </c>
      <c r="C29" s="16" t="s">
        <v>18</v>
      </c>
      <c r="E29" s="113">
        <v>6794.6167160000005</v>
      </c>
      <c r="F29" s="113">
        <v>9300.9118749999998</v>
      </c>
      <c r="G29" s="113">
        <v>10970.970461999999</v>
      </c>
      <c r="H29" s="103"/>
      <c r="I29" s="113">
        <v>11603.432649</v>
      </c>
      <c r="J29" s="113">
        <v>11818.850514</v>
      </c>
      <c r="K29" s="113">
        <v>12196.404850000001</v>
      </c>
      <c r="L29" s="113">
        <v>12671.864745999999</v>
      </c>
      <c r="M29" s="113">
        <v>12671.864745999999</v>
      </c>
      <c r="N29" s="103"/>
      <c r="O29" s="113">
        <v>10800.721310999999</v>
      </c>
      <c r="P29" s="156">
        <v>11323.711998999999</v>
      </c>
    </row>
    <row r="30" spans="1:16" s="17" customFormat="1" ht="16.5" customHeight="1" x14ac:dyDescent="0.2">
      <c r="A30" s="80" t="s">
        <v>189</v>
      </c>
      <c r="C30" s="16" t="s">
        <v>18</v>
      </c>
      <c r="E30" s="113">
        <v>7.3138069999999997</v>
      </c>
      <c r="F30" s="113">
        <v>329.69507299999998</v>
      </c>
      <c r="G30" s="113">
        <v>901.24041399999999</v>
      </c>
      <c r="H30" s="103"/>
      <c r="I30" s="113">
        <v>894.219786</v>
      </c>
      <c r="J30" s="113">
        <v>884.36023799999998</v>
      </c>
      <c r="K30" s="113">
        <v>890.45663999999999</v>
      </c>
      <c r="L30" s="113">
        <v>992.292779</v>
      </c>
      <c r="M30" s="113">
        <v>992.292779</v>
      </c>
      <c r="N30" s="103"/>
      <c r="O30" s="113">
        <v>682.97696699999995</v>
      </c>
      <c r="P30" s="158">
        <v>1126.7744279999999</v>
      </c>
    </row>
    <row r="31" spans="1:16" s="17" customFormat="1" ht="16.5" customHeight="1" x14ac:dyDescent="0.2">
      <c r="A31" s="80" t="s">
        <v>190</v>
      </c>
      <c r="C31" s="84" t="s">
        <v>18</v>
      </c>
      <c r="E31" s="114">
        <v>183.187074</v>
      </c>
      <c r="F31" s="114">
        <v>1136.554494</v>
      </c>
      <c r="G31" s="114">
        <v>3238.6735570000001</v>
      </c>
      <c r="H31" s="103"/>
      <c r="I31" s="114">
        <v>3282.3455869999998</v>
      </c>
      <c r="J31" s="114">
        <v>3311.6526290000002</v>
      </c>
      <c r="K31" s="114">
        <v>3211.7192730000002</v>
      </c>
      <c r="L31" s="114">
        <v>3279.096935</v>
      </c>
      <c r="M31" s="114">
        <v>3279.096935</v>
      </c>
      <c r="N31" s="103"/>
      <c r="O31" s="114">
        <v>3091.6019449999999</v>
      </c>
      <c r="P31" s="107">
        <v>5078.0002139999997</v>
      </c>
    </row>
    <row r="32" spans="1:16" s="17" customFormat="1" ht="16.5" customHeight="1" x14ac:dyDescent="0.2">
      <c r="A32" s="80" t="s">
        <v>191</v>
      </c>
      <c r="C32" s="16" t="s">
        <v>18</v>
      </c>
      <c r="E32" s="113">
        <v>469.79721699999999</v>
      </c>
      <c r="F32" s="113">
        <v>510.603298</v>
      </c>
      <c r="G32" s="113">
        <v>380.98324400000001</v>
      </c>
      <c r="H32" s="103"/>
      <c r="I32" s="113">
        <v>397.11242499999997</v>
      </c>
      <c r="J32" s="113">
        <v>363.73352599999998</v>
      </c>
      <c r="K32" s="113">
        <v>364.16027300000002</v>
      </c>
      <c r="L32" s="113">
        <v>354.94278100000002</v>
      </c>
      <c r="M32" s="113">
        <v>354.94278100000002</v>
      </c>
      <c r="N32" s="103"/>
      <c r="O32" s="113">
        <v>359.60671500000001</v>
      </c>
      <c r="P32" s="102">
        <v>348.83528200000001</v>
      </c>
    </row>
    <row r="33" spans="1:16" s="17" customFormat="1" ht="16.5" customHeight="1" x14ac:dyDescent="0.2">
      <c r="A33" s="80" t="s">
        <v>192</v>
      </c>
      <c r="C33" s="39"/>
      <c r="D33" s="75"/>
      <c r="E33" s="116"/>
      <c r="F33" s="116"/>
      <c r="G33" s="116"/>
      <c r="H33" s="117"/>
      <c r="I33" s="116"/>
      <c r="J33" s="116"/>
      <c r="K33" s="116"/>
      <c r="L33" s="116"/>
      <c r="M33" s="116"/>
      <c r="N33" s="117"/>
      <c r="O33" s="116"/>
      <c r="P33" s="117"/>
    </row>
    <row r="34" spans="1:16" s="17" customFormat="1" ht="16.5" customHeight="1" x14ac:dyDescent="0.2">
      <c r="A34" s="80" t="s">
        <v>193</v>
      </c>
      <c r="C34" s="16" t="s">
        <v>18</v>
      </c>
      <c r="E34" s="113">
        <v>3.4433989999999999</v>
      </c>
      <c r="F34" s="113">
        <v>32.787785999999997</v>
      </c>
      <c r="G34" s="113">
        <v>23.533636000000001</v>
      </c>
      <c r="H34" s="103"/>
      <c r="I34" s="113">
        <v>23.603103000000001</v>
      </c>
      <c r="J34" s="113">
        <v>23.19003</v>
      </c>
      <c r="K34" s="113">
        <v>22.916799999999999</v>
      </c>
      <c r="L34" s="113">
        <v>22.419584</v>
      </c>
      <c r="M34" s="113">
        <v>22.419584</v>
      </c>
      <c r="N34" s="103"/>
      <c r="O34" s="113">
        <v>22.097207999999998</v>
      </c>
      <c r="P34" s="102">
        <v>21.797338</v>
      </c>
    </row>
    <row r="35" spans="1:16" s="17" customFormat="1" ht="16.5" customHeight="1" x14ac:dyDescent="0.2">
      <c r="A35" s="80" t="s">
        <v>194</v>
      </c>
      <c r="C35" s="87" t="s">
        <v>18</v>
      </c>
      <c r="E35" s="118">
        <v>342</v>
      </c>
      <c r="F35" s="118">
        <v>0</v>
      </c>
      <c r="G35" s="118">
        <v>0</v>
      </c>
      <c r="H35" s="103"/>
      <c r="I35" s="118">
        <v>0</v>
      </c>
      <c r="J35" s="118">
        <v>0</v>
      </c>
      <c r="K35" s="118">
        <v>0</v>
      </c>
      <c r="L35" s="118">
        <v>0</v>
      </c>
      <c r="M35" s="118">
        <v>0</v>
      </c>
      <c r="N35" s="103"/>
      <c r="O35" s="118">
        <v>0</v>
      </c>
      <c r="P35" s="119">
        <v>0</v>
      </c>
    </row>
    <row r="36" spans="1:16" s="17" customFormat="1" ht="16.5" customHeight="1" x14ac:dyDescent="0.2">
      <c r="A36" s="80" t="s">
        <v>195</v>
      </c>
      <c r="C36" s="16" t="s">
        <v>18</v>
      </c>
      <c r="E36" s="113">
        <v>27.126425000000001</v>
      </c>
      <c r="F36" s="113">
        <v>25.373664000000002</v>
      </c>
      <c r="G36" s="113">
        <v>23.611135999999998</v>
      </c>
      <c r="H36" s="103"/>
      <c r="I36" s="113">
        <v>23.177727000000001</v>
      </c>
      <c r="J36" s="113">
        <v>22.734687999999998</v>
      </c>
      <c r="K36" s="113">
        <v>22.291647999999999</v>
      </c>
      <c r="L36" s="113">
        <v>21.853422999999999</v>
      </c>
      <c r="M36" s="113">
        <v>21.853422999999999</v>
      </c>
      <c r="N36" s="103"/>
      <c r="O36" s="113">
        <v>21.420014999999999</v>
      </c>
      <c r="P36" s="107">
        <v>20.98179</v>
      </c>
    </row>
    <row r="37" spans="1:16" s="17" customFormat="1" ht="16.5" customHeight="1" x14ac:dyDescent="0.2">
      <c r="A37" s="80" t="s">
        <v>196</v>
      </c>
      <c r="C37" s="16" t="s">
        <v>18</v>
      </c>
      <c r="E37" s="113">
        <v>7.3279500000000004</v>
      </c>
      <c r="F37" s="113">
        <v>6.1520970000000004</v>
      </c>
      <c r="G37" s="113">
        <v>7.543304</v>
      </c>
      <c r="H37" s="103"/>
      <c r="I37" s="113">
        <v>15.196804999999999</v>
      </c>
      <c r="J37" s="113">
        <v>15.26441</v>
      </c>
      <c r="K37" s="113">
        <v>10.431417</v>
      </c>
      <c r="L37" s="113">
        <v>22.933069</v>
      </c>
      <c r="M37" s="113">
        <v>22.933069</v>
      </c>
      <c r="N37" s="103"/>
      <c r="O37" s="113">
        <v>45.440542999999998</v>
      </c>
      <c r="P37" s="107">
        <v>22.447890000000001</v>
      </c>
    </row>
    <row r="38" spans="1:16" s="17" customFormat="1" ht="16.5" customHeight="1" x14ac:dyDescent="0.2">
      <c r="A38" s="80" t="s">
        <v>197</v>
      </c>
      <c r="C38" s="16" t="s">
        <v>18</v>
      </c>
      <c r="E38" s="113">
        <v>6.5067209999999998</v>
      </c>
      <c r="F38" s="113">
        <v>6.1461569999999996</v>
      </c>
      <c r="G38" s="113">
        <v>7.8365939999999998</v>
      </c>
      <c r="H38" s="103"/>
      <c r="I38" s="113">
        <v>8.3151250000000001</v>
      </c>
      <c r="J38" s="113">
        <v>8.6818770000000001</v>
      </c>
      <c r="K38" s="113">
        <v>17.739792999999999</v>
      </c>
      <c r="L38" s="113">
        <v>45.245691999999998</v>
      </c>
      <c r="M38" s="113">
        <v>45.245691999999998</v>
      </c>
      <c r="N38" s="103"/>
      <c r="O38" s="113">
        <v>47.135854000000002</v>
      </c>
      <c r="P38" s="107">
        <v>52.013432999999999</v>
      </c>
    </row>
    <row r="39" spans="1:16" s="17" customFormat="1" ht="16.5" customHeight="1" x14ac:dyDescent="0.2">
      <c r="A39" s="92" t="s">
        <v>198</v>
      </c>
      <c r="C39" s="33" t="s">
        <v>18</v>
      </c>
      <c r="E39" s="109">
        <v>7885.6154560000004</v>
      </c>
      <c r="F39" s="109">
        <v>11393.633073999999</v>
      </c>
      <c r="G39" s="109">
        <v>15605.77311</v>
      </c>
      <c r="H39" s="103"/>
      <c r="I39" s="120">
        <v>16301.101295</v>
      </c>
      <c r="J39" s="120">
        <v>16502.559338999999</v>
      </c>
      <c r="K39" s="120">
        <v>16792.085067</v>
      </c>
      <c r="L39" s="120">
        <v>17466.826407</v>
      </c>
      <c r="M39" s="120">
        <v>17466.826407</v>
      </c>
      <c r="N39" s="121"/>
      <c r="O39" s="120">
        <v>15126.823307000001</v>
      </c>
      <c r="P39" s="109">
        <v>18050.673987999999</v>
      </c>
    </row>
    <row r="40" spans="1:16" s="65" customFormat="1" ht="16.5" customHeight="1" x14ac:dyDescent="0.2">
      <c r="A40" s="93"/>
      <c r="E40" s="123"/>
      <c r="F40" s="123"/>
      <c r="G40" s="123"/>
      <c r="H40" s="123"/>
      <c r="I40" s="123"/>
      <c r="J40" s="123"/>
      <c r="K40" s="123"/>
      <c r="L40" s="123"/>
      <c r="M40" s="123"/>
      <c r="N40" s="123"/>
      <c r="O40" s="123"/>
      <c r="P40" s="123"/>
    </row>
    <row r="41" spans="1:16" s="17" customFormat="1" ht="16.5" customHeight="1" x14ac:dyDescent="0.2">
      <c r="A41" s="92" t="s">
        <v>35</v>
      </c>
      <c r="C41" s="33" t="s">
        <v>18</v>
      </c>
      <c r="E41" s="109">
        <v>10693.745153</v>
      </c>
      <c r="F41" s="109">
        <v>14131.432099</v>
      </c>
      <c r="G41" s="109">
        <v>19637.018381999998</v>
      </c>
      <c r="H41" s="103"/>
      <c r="I41" s="120">
        <v>20889.483270000001</v>
      </c>
      <c r="J41" s="120">
        <v>19843.786577999999</v>
      </c>
      <c r="K41" s="120">
        <v>20828.018333</v>
      </c>
      <c r="L41" s="120">
        <v>21572.413283999998</v>
      </c>
      <c r="M41" s="120">
        <v>21572.413283999998</v>
      </c>
      <c r="N41" s="121"/>
      <c r="O41" s="120">
        <v>22085.669226000002</v>
      </c>
      <c r="P41" s="109">
        <v>22877.310809999999</v>
      </c>
    </row>
    <row r="42" spans="1:16" s="17" customFormat="1" ht="16.5" customHeight="1" x14ac:dyDescent="0.2">
      <c r="E42" s="123"/>
      <c r="F42" s="123"/>
      <c r="G42" s="123"/>
      <c r="H42" s="103"/>
      <c r="I42" s="123"/>
      <c r="J42" s="123"/>
      <c r="K42" s="123"/>
      <c r="L42" s="123"/>
      <c r="M42" s="123"/>
      <c r="N42" s="103"/>
      <c r="O42" s="123"/>
      <c r="P42" s="103"/>
    </row>
    <row r="43" spans="1:16" s="17" customFormat="1" ht="16.5" customHeight="1" x14ac:dyDescent="0.2">
      <c r="A43" s="61" t="s">
        <v>36</v>
      </c>
      <c r="E43" s="103"/>
      <c r="F43" s="103"/>
      <c r="G43" s="103"/>
      <c r="H43" s="103"/>
      <c r="I43" s="103"/>
      <c r="J43" s="103"/>
      <c r="K43" s="103"/>
      <c r="L43" s="103"/>
      <c r="M43" s="103"/>
      <c r="N43" s="103"/>
      <c r="O43" s="103"/>
      <c r="P43" s="103"/>
    </row>
    <row r="44" spans="1:16" s="17" customFormat="1" ht="16.5" customHeight="1" x14ac:dyDescent="0.2">
      <c r="A44" s="94" t="s">
        <v>37</v>
      </c>
      <c r="E44" s="103"/>
      <c r="F44" s="103"/>
      <c r="G44" s="103"/>
      <c r="H44" s="103"/>
      <c r="I44" s="103"/>
      <c r="J44" s="103"/>
      <c r="K44" s="103"/>
      <c r="L44" s="103"/>
      <c r="M44" s="103"/>
      <c r="N44" s="103"/>
      <c r="O44" s="103"/>
      <c r="P44" s="103"/>
    </row>
    <row r="45" spans="1:16" s="17" customFormat="1" ht="16.5" customHeight="1" x14ac:dyDescent="0.2">
      <c r="A45" s="80" t="s">
        <v>199</v>
      </c>
      <c r="C45" s="16" t="s">
        <v>18</v>
      </c>
      <c r="E45" s="113">
        <v>263.50156500000003</v>
      </c>
      <c r="F45" s="113">
        <v>315.54500000000002</v>
      </c>
      <c r="G45" s="113">
        <v>0</v>
      </c>
      <c r="H45" s="103"/>
      <c r="I45" s="113">
        <v>0</v>
      </c>
      <c r="J45" s="113">
        <v>0</v>
      </c>
      <c r="K45" s="113">
        <v>0</v>
      </c>
      <c r="L45" s="113">
        <v>0</v>
      </c>
      <c r="M45" s="113">
        <v>0</v>
      </c>
      <c r="N45" s="103"/>
      <c r="O45" s="113">
        <v>0</v>
      </c>
      <c r="P45" s="102">
        <v>0</v>
      </c>
    </row>
    <row r="46" spans="1:16" s="29" customFormat="1" ht="16.5" customHeight="1" x14ac:dyDescent="0.2">
      <c r="A46" s="80" t="s">
        <v>200</v>
      </c>
      <c r="C46" s="37" t="s">
        <v>18</v>
      </c>
      <c r="E46" s="113">
        <v>67.420231000000001</v>
      </c>
      <c r="F46" s="113">
        <v>72.995698000000004</v>
      </c>
      <c r="G46" s="113">
        <v>114.19778100000001</v>
      </c>
      <c r="H46" s="103"/>
      <c r="I46" s="113">
        <v>160.99827400000001</v>
      </c>
      <c r="J46" s="113">
        <v>158.17428799999999</v>
      </c>
      <c r="K46" s="113">
        <v>151.729535</v>
      </c>
      <c r="L46" s="113">
        <v>131.915944</v>
      </c>
      <c r="M46" s="113">
        <v>131.915944</v>
      </c>
      <c r="N46" s="103"/>
      <c r="O46" s="113">
        <v>100.857308</v>
      </c>
      <c r="P46" s="104">
        <v>128.378671</v>
      </c>
    </row>
    <row r="47" spans="1:16" s="17" customFormat="1" ht="16.5" customHeight="1" x14ac:dyDescent="0.2">
      <c r="A47" s="80" t="s">
        <v>201</v>
      </c>
      <c r="C47" s="16" t="s">
        <v>18</v>
      </c>
      <c r="E47" s="113">
        <v>0</v>
      </c>
      <c r="F47" s="113">
        <v>687.77202899999997</v>
      </c>
      <c r="G47" s="113">
        <v>163.54725099999999</v>
      </c>
      <c r="H47" s="103"/>
      <c r="I47" s="113">
        <v>170.72969599999999</v>
      </c>
      <c r="J47" s="113">
        <v>375.78619700000002</v>
      </c>
      <c r="K47" s="113">
        <v>372.66144300000002</v>
      </c>
      <c r="L47" s="113">
        <v>356.523391</v>
      </c>
      <c r="M47" s="113">
        <v>356.523391</v>
      </c>
      <c r="N47" s="103"/>
      <c r="O47" s="113">
        <v>360.61581899999999</v>
      </c>
      <c r="P47" s="102">
        <v>0</v>
      </c>
    </row>
    <row r="48" spans="1:16" s="17" customFormat="1" ht="16.5" customHeight="1" x14ac:dyDescent="0.2">
      <c r="A48" s="80" t="s">
        <v>202</v>
      </c>
      <c r="C48" s="16" t="s">
        <v>18</v>
      </c>
      <c r="E48" s="113">
        <v>33.417628000000001</v>
      </c>
      <c r="F48" s="113">
        <v>35.665289000000001</v>
      </c>
      <c r="G48" s="113">
        <v>13.718659000000001</v>
      </c>
      <c r="H48" s="103"/>
      <c r="I48" s="113">
        <v>15.702684</v>
      </c>
      <c r="J48" s="113">
        <v>12.886972</v>
      </c>
      <c r="K48" s="113">
        <v>20.038315999999998</v>
      </c>
      <c r="L48" s="113">
        <v>25.073288000000002</v>
      </c>
      <c r="M48" s="113">
        <v>25.073288000000002</v>
      </c>
      <c r="N48" s="103"/>
      <c r="O48" s="113">
        <v>9.4071320000000007</v>
      </c>
      <c r="P48" s="102">
        <v>13.989024000000001</v>
      </c>
    </row>
    <row r="49" spans="1:16" s="17" customFormat="1" ht="16.5" customHeight="1" x14ac:dyDescent="0.2">
      <c r="A49" s="80" t="s">
        <v>203</v>
      </c>
      <c r="C49" s="16" t="s">
        <v>18</v>
      </c>
      <c r="E49" s="113">
        <v>603.16054399999996</v>
      </c>
      <c r="F49" s="113">
        <v>995.31423400000006</v>
      </c>
      <c r="G49" s="113">
        <v>946.55319299999996</v>
      </c>
      <c r="H49" s="103"/>
      <c r="I49" s="113">
        <v>833.62974699999995</v>
      </c>
      <c r="J49" s="113">
        <v>717.11872600000004</v>
      </c>
      <c r="K49" s="113">
        <v>773.81719099999998</v>
      </c>
      <c r="L49" s="113">
        <v>873.62263900000005</v>
      </c>
      <c r="M49" s="113">
        <v>873.62263900000005</v>
      </c>
      <c r="N49" s="103"/>
      <c r="O49" s="113">
        <v>817.04204000000004</v>
      </c>
      <c r="P49" s="102">
        <v>881.865365</v>
      </c>
    </row>
    <row r="50" spans="1:16" s="29" customFormat="1" ht="16.5" customHeight="1" x14ac:dyDescent="0.2">
      <c r="A50" s="80" t="s">
        <v>204</v>
      </c>
      <c r="C50" s="37" t="s">
        <v>18</v>
      </c>
      <c r="E50" s="113">
        <v>0</v>
      </c>
      <c r="F50" s="113">
        <v>0</v>
      </c>
      <c r="G50" s="113">
        <v>0</v>
      </c>
      <c r="H50" s="103"/>
      <c r="I50" s="113">
        <v>406.652782</v>
      </c>
      <c r="J50" s="113">
        <v>0</v>
      </c>
      <c r="K50" s="113">
        <v>0</v>
      </c>
      <c r="L50" s="113">
        <v>0</v>
      </c>
      <c r="M50" s="113">
        <v>0</v>
      </c>
      <c r="N50" s="103"/>
      <c r="O50" s="113">
        <v>367.381733</v>
      </c>
      <c r="P50" s="104">
        <v>0</v>
      </c>
    </row>
    <row r="51" spans="1:16" s="17" customFormat="1" ht="16.5" customHeight="1" x14ac:dyDescent="0.2">
      <c r="A51" s="80" t="s">
        <v>205</v>
      </c>
      <c r="C51" s="16" t="s">
        <v>18</v>
      </c>
      <c r="E51" s="113">
        <v>18.311896000000001</v>
      </c>
      <c r="F51" s="113">
        <v>29.583189999999998</v>
      </c>
      <c r="G51" s="113">
        <v>35.632784999999998</v>
      </c>
      <c r="H51" s="103"/>
      <c r="I51" s="113">
        <v>25.551811000000001</v>
      </c>
      <c r="J51" s="113">
        <v>32.636963999999999</v>
      </c>
      <c r="K51" s="113">
        <v>50.578533</v>
      </c>
      <c r="L51" s="113">
        <v>49.505360000000003</v>
      </c>
      <c r="M51" s="113">
        <v>49.505360000000003</v>
      </c>
      <c r="N51" s="103"/>
      <c r="O51" s="113">
        <v>68.440200000000004</v>
      </c>
      <c r="P51" s="159">
        <v>53.575471</v>
      </c>
    </row>
    <row r="52" spans="1:16" s="17" customFormat="1" ht="16.5" customHeight="1" x14ac:dyDescent="0.2">
      <c r="A52" s="80" t="s">
        <v>206</v>
      </c>
      <c r="C52" s="16" t="s">
        <v>18</v>
      </c>
      <c r="E52" s="113">
        <v>738.35918300000003</v>
      </c>
      <c r="F52" s="113">
        <v>802.47629400000005</v>
      </c>
      <c r="G52" s="113">
        <v>921.17342499999995</v>
      </c>
      <c r="H52" s="103"/>
      <c r="I52" s="113">
        <v>1249.7665979999999</v>
      </c>
      <c r="J52" s="113">
        <v>545.61492299999998</v>
      </c>
      <c r="K52" s="113">
        <v>704.60032100000001</v>
      </c>
      <c r="L52" s="113">
        <v>972.24856499999999</v>
      </c>
      <c r="M52" s="113">
        <v>972.24856499999999</v>
      </c>
      <c r="N52" s="103"/>
      <c r="O52" s="113">
        <v>1187.25892</v>
      </c>
      <c r="P52" s="107">
        <v>515.77986499999997</v>
      </c>
    </row>
    <row r="53" spans="1:16" s="17" customFormat="1" ht="16.5" customHeight="1" x14ac:dyDescent="0.2">
      <c r="A53" s="80" t="s">
        <v>207</v>
      </c>
      <c r="C53" s="16" t="s">
        <v>18</v>
      </c>
      <c r="E53" s="113">
        <v>0.97613499999999997</v>
      </c>
      <c r="F53" s="113">
        <v>46.419035000000001</v>
      </c>
      <c r="G53" s="113">
        <v>2.445751</v>
      </c>
      <c r="H53" s="103"/>
      <c r="I53" s="113">
        <v>0</v>
      </c>
      <c r="J53" s="113">
        <v>15.688841</v>
      </c>
      <c r="K53" s="113">
        <v>19.381671999999998</v>
      </c>
      <c r="L53" s="113">
        <v>35.869959999999999</v>
      </c>
      <c r="M53" s="113">
        <v>35.869959999999999</v>
      </c>
      <c r="N53" s="103"/>
      <c r="O53" s="113">
        <v>33.033329999999999</v>
      </c>
      <c r="P53" s="107">
        <v>20.704628</v>
      </c>
    </row>
    <row r="54" spans="1:16" s="17" customFormat="1" ht="16.5" customHeight="1" x14ac:dyDescent="0.2">
      <c r="A54" s="80" t="s">
        <v>208</v>
      </c>
      <c r="C54" s="16" t="s">
        <v>18</v>
      </c>
      <c r="E54" s="113">
        <v>130.44869299999999</v>
      </c>
      <c r="F54" s="113">
        <v>75.771580999999998</v>
      </c>
      <c r="G54" s="113">
        <v>32.998964000000001</v>
      </c>
      <c r="H54" s="103"/>
      <c r="I54" s="113">
        <v>53.304766999999998</v>
      </c>
      <c r="J54" s="113">
        <v>51.151217000000003</v>
      </c>
      <c r="K54" s="113">
        <v>50.113658000000001</v>
      </c>
      <c r="L54" s="113">
        <v>48.197436000000003</v>
      </c>
      <c r="M54" s="113">
        <v>48.197436000000003</v>
      </c>
      <c r="N54" s="103"/>
      <c r="O54" s="113">
        <v>47.972940000000001</v>
      </c>
      <c r="P54" s="107">
        <v>36.703705999999997</v>
      </c>
    </row>
    <row r="55" spans="1:16" s="17" customFormat="1" ht="16.5" customHeight="1" x14ac:dyDescent="0.2">
      <c r="A55" s="80" t="s">
        <v>209</v>
      </c>
      <c r="C55" s="16" t="s">
        <v>18</v>
      </c>
      <c r="E55" s="113">
        <v>0</v>
      </c>
      <c r="F55" s="113">
        <v>0</v>
      </c>
      <c r="G55" s="113">
        <v>0</v>
      </c>
      <c r="H55" s="103"/>
      <c r="I55" s="113">
        <v>0</v>
      </c>
      <c r="J55" s="113">
        <v>0</v>
      </c>
      <c r="K55" s="113">
        <v>0</v>
      </c>
      <c r="L55" s="113">
        <v>0</v>
      </c>
      <c r="M55" s="113">
        <v>0</v>
      </c>
      <c r="N55" s="103"/>
      <c r="O55" s="113">
        <v>517.32048599999996</v>
      </c>
      <c r="P55" s="107">
        <v>0</v>
      </c>
    </row>
    <row r="56" spans="1:16" s="29" customFormat="1" ht="16.5" customHeight="1" x14ac:dyDescent="0.2">
      <c r="A56" s="80" t="s">
        <v>210</v>
      </c>
      <c r="C56" s="37" t="s">
        <v>18</v>
      </c>
      <c r="E56" s="113">
        <v>68.467242999999996</v>
      </c>
      <c r="F56" s="113">
        <v>78.254791999999995</v>
      </c>
      <c r="G56" s="113">
        <v>144.70845600000001</v>
      </c>
      <c r="H56" s="103"/>
      <c r="I56" s="113">
        <v>118.836074</v>
      </c>
      <c r="J56" s="113">
        <v>91.429833000000002</v>
      </c>
      <c r="K56" s="113">
        <v>102.142206</v>
      </c>
      <c r="L56" s="113">
        <v>139.595371</v>
      </c>
      <c r="M56" s="113">
        <v>139.595371</v>
      </c>
      <c r="N56" s="103"/>
      <c r="O56" s="113">
        <v>96.066467000000003</v>
      </c>
      <c r="P56" s="106">
        <v>97.469357000000002</v>
      </c>
    </row>
    <row r="57" spans="1:16" s="17" customFormat="1" ht="16.5" customHeight="1" x14ac:dyDescent="0.2">
      <c r="A57" s="80" t="s">
        <v>211</v>
      </c>
      <c r="C57" s="33" t="s">
        <v>18</v>
      </c>
      <c r="E57" s="109">
        <v>1924.063118</v>
      </c>
      <c r="F57" s="109">
        <v>3139.7971419999999</v>
      </c>
      <c r="G57" s="109">
        <v>2374.9762649999998</v>
      </c>
      <c r="H57" s="103"/>
      <c r="I57" s="120">
        <v>3035.1724330000002</v>
      </c>
      <c r="J57" s="120">
        <v>2000.487961</v>
      </c>
      <c r="K57" s="120">
        <v>2245.0628750000001</v>
      </c>
      <c r="L57" s="120">
        <v>2632.551954</v>
      </c>
      <c r="M57" s="120">
        <v>2632.551954</v>
      </c>
      <c r="N57" s="121"/>
      <c r="O57" s="120">
        <v>3605.3963749999998</v>
      </c>
      <c r="P57" s="109">
        <v>1748.466087</v>
      </c>
    </row>
    <row r="58" spans="1:16" s="17" customFormat="1" ht="16.5" customHeight="1" x14ac:dyDescent="0.2">
      <c r="A58" s="92"/>
      <c r="E58" s="123"/>
      <c r="F58" s="123"/>
      <c r="G58" s="123"/>
      <c r="H58" s="103"/>
      <c r="I58" s="123"/>
      <c r="J58" s="123"/>
      <c r="K58" s="123"/>
      <c r="L58" s="123"/>
      <c r="M58" s="123"/>
      <c r="N58" s="103"/>
      <c r="O58" s="123"/>
      <c r="P58" s="103"/>
    </row>
    <row r="59" spans="1:16" s="17" customFormat="1" ht="16.5" customHeight="1" x14ac:dyDescent="0.2">
      <c r="A59" s="92" t="s">
        <v>42</v>
      </c>
      <c r="E59" s="123"/>
      <c r="F59" s="103"/>
      <c r="G59" s="103"/>
      <c r="H59" s="103"/>
      <c r="I59" s="103"/>
      <c r="J59" s="103"/>
      <c r="K59" s="103"/>
      <c r="L59" s="103"/>
      <c r="M59" s="103"/>
      <c r="N59" s="103"/>
      <c r="O59" s="103"/>
      <c r="P59" s="103"/>
    </row>
    <row r="60" spans="1:16" s="29" customFormat="1" ht="16.5" customHeight="1" x14ac:dyDescent="0.2">
      <c r="A60" s="80" t="s">
        <v>212</v>
      </c>
      <c r="C60" s="37" t="s">
        <v>18</v>
      </c>
      <c r="E60" s="113">
        <v>2319.409748</v>
      </c>
      <c r="F60" s="113">
        <v>2251.9866160000001</v>
      </c>
      <c r="G60" s="113">
        <v>2517.7102650000002</v>
      </c>
      <c r="H60" s="103"/>
      <c r="I60" s="113">
        <v>2547.0254439999999</v>
      </c>
      <c r="J60" s="113">
        <v>2132.6623789999999</v>
      </c>
      <c r="K60" s="113">
        <v>2627.595789</v>
      </c>
      <c r="L60" s="113">
        <v>2608.7625269999999</v>
      </c>
      <c r="M60" s="113">
        <v>2608.7625269999999</v>
      </c>
      <c r="N60" s="103"/>
      <c r="O60" s="113">
        <v>2611.819716</v>
      </c>
      <c r="P60" s="156">
        <v>3215.5923419999999</v>
      </c>
    </row>
    <row r="61" spans="1:16" s="17" customFormat="1" ht="16.5" customHeight="1" x14ac:dyDescent="0.2">
      <c r="A61" s="80" t="s">
        <v>213</v>
      </c>
      <c r="C61" s="16" t="s">
        <v>18</v>
      </c>
      <c r="E61" s="113">
        <v>0</v>
      </c>
      <c r="F61" s="113">
        <v>617.86051099999997</v>
      </c>
      <c r="G61" s="113">
        <v>1091.7046150000001</v>
      </c>
      <c r="H61" s="103"/>
      <c r="I61" s="113">
        <v>1075.593171</v>
      </c>
      <c r="J61" s="113">
        <v>1060.449253</v>
      </c>
      <c r="K61" s="113">
        <v>1071.8516970000001</v>
      </c>
      <c r="L61" s="113">
        <v>1057.6963209999999</v>
      </c>
      <c r="M61" s="113">
        <v>1057.6963209999999</v>
      </c>
      <c r="N61" s="103"/>
      <c r="O61" s="113">
        <v>1041.8899779999999</v>
      </c>
      <c r="P61" s="102">
        <v>1057.999912</v>
      </c>
    </row>
    <row r="62" spans="1:16" s="17" customFormat="1" ht="16.5" customHeight="1" x14ac:dyDescent="0.2">
      <c r="A62" s="80" t="s">
        <v>214</v>
      </c>
      <c r="C62" s="16" t="s">
        <v>18</v>
      </c>
      <c r="E62" s="113">
        <v>199.03473</v>
      </c>
      <c r="F62" s="113">
        <v>918.66592400000002</v>
      </c>
      <c r="G62" s="113">
        <v>1512.7843319999999</v>
      </c>
      <c r="H62" s="103"/>
      <c r="I62" s="113">
        <v>1446.18037</v>
      </c>
      <c r="J62" s="113">
        <v>1522.270327</v>
      </c>
      <c r="K62" s="113">
        <v>1529.612678</v>
      </c>
      <c r="L62" s="113">
        <v>1639.494811</v>
      </c>
      <c r="M62" s="113">
        <v>1639.494811</v>
      </c>
      <c r="N62" s="103"/>
      <c r="O62" s="113">
        <v>1222.0396169999999</v>
      </c>
      <c r="P62" s="102">
        <v>1582.260599</v>
      </c>
    </row>
    <row r="63" spans="1:16" s="17" customFormat="1" ht="16.5" customHeight="1" x14ac:dyDescent="0.2">
      <c r="A63" s="80" t="s">
        <v>215</v>
      </c>
      <c r="C63" s="16" t="s">
        <v>18</v>
      </c>
      <c r="E63" s="113">
        <v>51.744188000000001</v>
      </c>
      <c r="F63" s="113">
        <v>62.462916</v>
      </c>
      <c r="G63" s="113">
        <v>78.836392000000004</v>
      </c>
      <c r="H63" s="103"/>
      <c r="I63" s="113">
        <v>84.965106000000006</v>
      </c>
      <c r="J63" s="113">
        <v>82.558026999999996</v>
      </c>
      <c r="K63" s="113">
        <v>85.098211000000006</v>
      </c>
      <c r="L63" s="113">
        <v>103.800747</v>
      </c>
      <c r="M63" s="113">
        <v>103.800747</v>
      </c>
      <c r="N63" s="103"/>
      <c r="O63" s="113">
        <v>106.38098100000001</v>
      </c>
      <c r="P63" s="102">
        <v>107.594999</v>
      </c>
    </row>
    <row r="64" spans="1:16" s="17" customFormat="1" ht="16.5" customHeight="1" x14ac:dyDescent="0.2">
      <c r="A64" s="80" t="s">
        <v>216</v>
      </c>
      <c r="C64" s="84" t="s">
        <v>18</v>
      </c>
      <c r="E64" s="114">
        <v>725.80439899999999</v>
      </c>
      <c r="F64" s="114">
        <v>703.99786400000005</v>
      </c>
      <c r="G64" s="114">
        <v>1070.74395</v>
      </c>
      <c r="H64" s="103"/>
      <c r="I64" s="114">
        <v>1089.6439399999999</v>
      </c>
      <c r="J64" s="114">
        <v>1113.2561410000001</v>
      </c>
      <c r="K64" s="114">
        <v>1122.601341</v>
      </c>
      <c r="L64" s="114">
        <v>1188.900093</v>
      </c>
      <c r="M64" s="114">
        <v>1188.900093</v>
      </c>
      <c r="N64" s="103"/>
      <c r="O64" s="114">
        <v>1198.129079</v>
      </c>
      <c r="P64" s="107">
        <v>1274.741861</v>
      </c>
    </row>
    <row r="65" spans="1:16" s="29" customFormat="1" ht="16.5" customHeight="1" x14ac:dyDescent="0.2">
      <c r="A65" s="80" t="s">
        <v>217</v>
      </c>
      <c r="C65" s="16" t="s">
        <v>18</v>
      </c>
      <c r="E65" s="113">
        <v>0</v>
      </c>
      <c r="F65" s="113">
        <v>0</v>
      </c>
      <c r="G65" s="113">
        <v>167.45018099999999</v>
      </c>
      <c r="H65" s="103"/>
      <c r="I65" s="113">
        <v>557.68753300000003</v>
      </c>
      <c r="J65" s="113">
        <v>548.526117</v>
      </c>
      <c r="K65" s="113">
        <v>539.82471199999998</v>
      </c>
      <c r="L65" s="113">
        <v>530.47113100000001</v>
      </c>
      <c r="M65" s="113">
        <v>530.47113100000001</v>
      </c>
      <c r="N65" s="103"/>
      <c r="O65" s="113">
        <v>521.85112400000003</v>
      </c>
      <c r="P65" s="104">
        <v>513.85957199999996</v>
      </c>
    </row>
    <row r="66" spans="1:16" s="17" customFormat="1" ht="16.5" customHeight="1" x14ac:dyDescent="0.2">
      <c r="A66" s="80" t="s">
        <v>218</v>
      </c>
      <c r="C66" s="39"/>
      <c r="D66" s="75"/>
      <c r="E66" s="116"/>
      <c r="F66" s="116"/>
      <c r="G66" s="116"/>
      <c r="H66" s="117"/>
      <c r="I66" s="116"/>
      <c r="J66" s="116"/>
      <c r="K66" s="116"/>
      <c r="L66" s="116"/>
      <c r="M66" s="116"/>
      <c r="N66" s="117"/>
      <c r="O66" s="116"/>
      <c r="P66" s="117"/>
    </row>
    <row r="67" spans="1:16" s="17" customFormat="1" ht="16.5" customHeight="1" x14ac:dyDescent="0.2">
      <c r="A67" s="91" t="s">
        <v>219</v>
      </c>
      <c r="C67" s="16" t="s">
        <v>18</v>
      </c>
      <c r="E67" s="113">
        <v>0</v>
      </c>
      <c r="F67" s="113">
        <v>46.831567</v>
      </c>
      <c r="G67" s="113">
        <v>44.810169999999999</v>
      </c>
      <c r="H67" s="103"/>
      <c r="I67" s="113">
        <v>20.680985</v>
      </c>
      <c r="J67" s="113">
        <v>24.466200000000001</v>
      </c>
      <c r="K67" s="113">
        <v>30.383906</v>
      </c>
      <c r="L67" s="113">
        <v>34.128582999999999</v>
      </c>
      <c r="M67" s="113">
        <v>34.128582999999999</v>
      </c>
      <c r="N67" s="103"/>
      <c r="O67" s="113">
        <v>30.650614999999998</v>
      </c>
      <c r="P67" s="102">
        <v>63.469028000000002</v>
      </c>
    </row>
    <row r="68" spans="1:16" s="17" customFormat="1" ht="16.5" customHeight="1" x14ac:dyDescent="0.2">
      <c r="A68" s="91" t="s">
        <v>220</v>
      </c>
      <c r="C68" s="87" t="s">
        <v>18</v>
      </c>
      <c r="E68" s="118">
        <v>47.721873000000002</v>
      </c>
      <c r="F68" s="118">
        <v>36.371102999999998</v>
      </c>
      <c r="G68" s="118">
        <v>35.635618999999998</v>
      </c>
      <c r="H68" s="103"/>
      <c r="I68" s="118">
        <v>34.117612999999999</v>
      </c>
      <c r="J68" s="118">
        <v>33.280293</v>
      </c>
      <c r="K68" s="118">
        <v>30.990003999999999</v>
      </c>
      <c r="L68" s="118">
        <v>28.751929000000001</v>
      </c>
      <c r="M68" s="118">
        <v>28.751929000000001</v>
      </c>
      <c r="N68" s="103"/>
      <c r="O68" s="118">
        <v>29.565844999999999</v>
      </c>
      <c r="P68" s="119">
        <v>29.565844999999999</v>
      </c>
    </row>
    <row r="69" spans="1:16" s="17" customFormat="1" ht="16.5" customHeight="1" x14ac:dyDescent="0.2">
      <c r="A69" s="80" t="s">
        <v>221</v>
      </c>
      <c r="C69" s="16" t="s">
        <v>18</v>
      </c>
      <c r="E69" s="113">
        <v>17.929673999999999</v>
      </c>
      <c r="F69" s="113">
        <v>41.795496</v>
      </c>
      <c r="G69" s="113">
        <v>31.066617999999998</v>
      </c>
      <c r="H69" s="103"/>
      <c r="I69" s="113">
        <v>29.700633</v>
      </c>
      <c r="J69" s="113">
        <v>21.736982000000001</v>
      </c>
      <c r="K69" s="113">
        <v>21.339345000000002</v>
      </c>
      <c r="L69" s="113">
        <v>29.035084999999999</v>
      </c>
      <c r="M69" s="113">
        <v>29.035084999999999</v>
      </c>
      <c r="N69" s="103"/>
      <c r="O69" s="113">
        <v>29.042852</v>
      </c>
      <c r="P69" s="107">
        <v>32.419477999999998</v>
      </c>
    </row>
    <row r="70" spans="1:16" s="17" customFormat="1" ht="16.5" customHeight="1" x14ac:dyDescent="0.2">
      <c r="A70" s="92" t="s">
        <v>222</v>
      </c>
      <c r="C70" s="33" t="s">
        <v>18</v>
      </c>
      <c r="E70" s="109">
        <v>3361.6446120000001</v>
      </c>
      <c r="F70" s="109">
        <v>4679.9719969999996</v>
      </c>
      <c r="G70" s="109">
        <v>6550.7421420000001</v>
      </c>
      <c r="H70" s="103"/>
      <c r="I70" s="120">
        <v>6885.594795</v>
      </c>
      <c r="J70" s="120">
        <v>6539.2057189999996</v>
      </c>
      <c r="K70" s="120">
        <v>7059.2976829999998</v>
      </c>
      <c r="L70" s="120">
        <v>7221.0412269999997</v>
      </c>
      <c r="M70" s="120">
        <v>7221.0412269999997</v>
      </c>
      <c r="N70" s="121"/>
      <c r="O70" s="120">
        <v>6791.369807</v>
      </c>
      <c r="P70" s="109">
        <v>7877.5036360000004</v>
      </c>
    </row>
    <row r="71" spans="1:16" s="17" customFormat="1" ht="16.5" customHeight="1" x14ac:dyDescent="0.2">
      <c r="A71" s="94"/>
      <c r="E71" s="123"/>
      <c r="F71" s="123"/>
      <c r="G71" s="123"/>
      <c r="H71" s="103"/>
      <c r="I71" s="123"/>
      <c r="J71" s="123"/>
      <c r="K71" s="123"/>
      <c r="L71" s="123"/>
      <c r="M71" s="123"/>
      <c r="N71" s="103"/>
      <c r="O71" s="123"/>
      <c r="P71" s="103"/>
    </row>
    <row r="72" spans="1:16" s="17" customFormat="1" ht="16.5" customHeight="1" x14ac:dyDescent="0.2">
      <c r="A72" s="92" t="s">
        <v>46</v>
      </c>
      <c r="C72" s="33" t="s">
        <v>18</v>
      </c>
      <c r="E72" s="109">
        <v>5285.7077300000001</v>
      </c>
      <c r="F72" s="109">
        <v>7819.769139</v>
      </c>
      <c r="G72" s="109">
        <v>8925.7184070000003</v>
      </c>
      <c r="H72" s="103"/>
      <c r="I72" s="120">
        <v>9920.7672280000006</v>
      </c>
      <c r="J72" s="120">
        <v>8539.6936800000003</v>
      </c>
      <c r="K72" s="120">
        <v>9304.3605580000003</v>
      </c>
      <c r="L72" s="120">
        <v>9853.5931810000002</v>
      </c>
      <c r="M72" s="120">
        <v>9853.5931810000002</v>
      </c>
      <c r="N72" s="121"/>
      <c r="O72" s="120">
        <v>10396.766181999999</v>
      </c>
      <c r="P72" s="109">
        <v>9625.9697230000002</v>
      </c>
    </row>
    <row r="73" spans="1:16" s="17" customFormat="1" ht="16.5" customHeight="1" x14ac:dyDescent="0.2">
      <c r="E73" s="123"/>
      <c r="F73" s="123"/>
      <c r="G73" s="123"/>
      <c r="H73" s="103"/>
      <c r="I73" s="123"/>
      <c r="J73" s="123"/>
      <c r="K73" s="123"/>
      <c r="L73" s="123"/>
      <c r="M73" s="123"/>
      <c r="N73" s="103"/>
      <c r="O73" s="123"/>
      <c r="P73" s="103"/>
    </row>
    <row r="74" spans="1:16" s="17" customFormat="1" ht="16.5" customHeight="1" x14ac:dyDescent="0.2">
      <c r="A74" s="61" t="s">
        <v>47</v>
      </c>
      <c r="E74" s="103"/>
      <c r="F74" s="103"/>
      <c r="G74" s="103"/>
      <c r="H74" s="103"/>
      <c r="I74" s="103"/>
      <c r="J74" s="103"/>
      <c r="K74" s="103"/>
      <c r="L74" s="103"/>
      <c r="M74" s="103"/>
      <c r="N74" s="103"/>
      <c r="O74" s="103"/>
      <c r="P74" s="103"/>
    </row>
    <row r="75" spans="1:16" s="17" customFormat="1" ht="16.5" customHeight="1" x14ac:dyDescent="0.2">
      <c r="A75" s="91" t="s">
        <v>256</v>
      </c>
      <c r="C75" s="16" t="s">
        <v>18</v>
      </c>
      <c r="E75" s="113">
        <v>129.391187</v>
      </c>
      <c r="F75" s="113">
        <v>129.47506200000001</v>
      </c>
      <c r="G75" s="113">
        <v>150.683762</v>
      </c>
      <c r="H75" s="103"/>
      <c r="I75" s="113">
        <v>150.683762</v>
      </c>
      <c r="J75" s="113">
        <v>150.683762</v>
      </c>
      <c r="K75" s="113">
        <v>150.683762</v>
      </c>
      <c r="L75" s="113">
        <v>150.683762</v>
      </c>
      <c r="M75" s="113">
        <v>150.683762</v>
      </c>
      <c r="N75" s="103"/>
      <c r="O75" s="113">
        <v>150.683762</v>
      </c>
      <c r="P75" s="102">
        <v>150.683762</v>
      </c>
    </row>
    <row r="76" spans="1:16" s="17" customFormat="1" ht="16.5" customHeight="1" x14ac:dyDescent="0.2">
      <c r="A76" s="91" t="s">
        <v>223</v>
      </c>
      <c r="C76" s="84" t="s">
        <v>18</v>
      </c>
      <c r="E76" s="114">
        <v>462.08988299999999</v>
      </c>
      <c r="F76" s="114">
        <v>469.65544599999998</v>
      </c>
      <c r="G76" s="114">
        <v>3438.9210130000001</v>
      </c>
      <c r="H76" s="103"/>
      <c r="I76" s="114">
        <v>3440.1945531799997</v>
      </c>
      <c r="J76" s="114">
        <v>3439.4996430000001</v>
      </c>
      <c r="K76" s="114">
        <v>3439.0366119999999</v>
      </c>
      <c r="L76" s="114">
        <v>3439.0366119999999</v>
      </c>
      <c r="M76" s="114">
        <v>3439.0366119999999</v>
      </c>
      <c r="N76" s="103"/>
      <c r="O76" s="114">
        <v>3439.0366119999999</v>
      </c>
      <c r="P76" s="107">
        <v>3439.0366119999999</v>
      </c>
    </row>
    <row r="77" spans="1:16" s="17" customFormat="1" ht="16.5" customHeight="1" x14ac:dyDescent="0.2">
      <c r="A77" s="91" t="s">
        <v>224</v>
      </c>
      <c r="C77" s="16" t="s">
        <v>18</v>
      </c>
      <c r="E77" s="113">
        <v>0</v>
      </c>
      <c r="F77" s="113">
        <v>0</v>
      </c>
      <c r="G77" s="113">
        <v>156.570483</v>
      </c>
      <c r="H77" s="103"/>
      <c r="I77" s="113">
        <v>156.570483</v>
      </c>
      <c r="J77" s="113">
        <v>156.570483</v>
      </c>
      <c r="K77" s="113">
        <v>156.570483</v>
      </c>
      <c r="L77" s="113">
        <v>156.570483</v>
      </c>
      <c r="M77" s="113">
        <v>156.570483</v>
      </c>
      <c r="N77" s="103"/>
      <c r="O77" s="113">
        <v>156.570483</v>
      </c>
      <c r="P77" s="158">
        <v>1154.5469109999999</v>
      </c>
    </row>
    <row r="78" spans="1:16" s="17" customFormat="1" ht="16.5" customHeight="1" x14ac:dyDescent="0.2">
      <c r="A78" s="80" t="s">
        <v>225</v>
      </c>
      <c r="C78" s="39"/>
      <c r="D78" s="75"/>
      <c r="E78" s="116"/>
      <c r="F78" s="116"/>
      <c r="G78" s="116"/>
      <c r="H78" s="117"/>
      <c r="I78" s="116"/>
      <c r="J78" s="116"/>
      <c r="K78" s="116"/>
      <c r="L78" s="116"/>
      <c r="M78" s="116"/>
      <c r="N78" s="117"/>
      <c r="O78" s="116"/>
      <c r="P78" s="117"/>
    </row>
    <row r="79" spans="1:16" s="17" customFormat="1" ht="16.5" customHeight="1" x14ac:dyDescent="0.2">
      <c r="A79" s="80" t="s">
        <v>226</v>
      </c>
      <c r="C79" s="39"/>
      <c r="D79" s="75"/>
      <c r="E79" s="116"/>
      <c r="F79" s="116"/>
      <c r="G79" s="116"/>
      <c r="H79" s="117"/>
      <c r="I79" s="116"/>
      <c r="J79" s="116"/>
      <c r="K79" s="116"/>
      <c r="L79" s="116"/>
      <c r="M79" s="116"/>
      <c r="N79" s="117"/>
      <c r="O79" s="116"/>
      <c r="P79" s="117"/>
    </row>
    <row r="80" spans="1:16" s="17" customFormat="1" ht="16.5" customHeight="1" x14ac:dyDescent="0.2">
      <c r="A80" s="80" t="s">
        <v>227</v>
      </c>
      <c r="C80" s="16" t="s">
        <v>18</v>
      </c>
      <c r="E80" s="113">
        <v>12.963632</v>
      </c>
      <c r="F80" s="113">
        <v>12.963632</v>
      </c>
      <c r="G80" s="113">
        <v>15.048318999999999</v>
      </c>
      <c r="H80" s="103"/>
      <c r="I80" s="113">
        <v>15.048318999999999</v>
      </c>
      <c r="J80" s="113">
        <v>15.048318999999999</v>
      </c>
      <c r="K80" s="113">
        <v>15.048318999999999</v>
      </c>
      <c r="L80" s="113">
        <v>15.048318999999999</v>
      </c>
      <c r="M80" s="113">
        <v>15.048318999999999</v>
      </c>
      <c r="N80" s="103"/>
      <c r="O80" s="113">
        <v>15.048318999999999</v>
      </c>
      <c r="P80" s="102">
        <v>15.048318999999999</v>
      </c>
    </row>
    <row r="81" spans="1:19" s="17" customFormat="1" ht="16.5" customHeight="1" x14ac:dyDescent="0.2">
      <c r="A81" s="80" t="s">
        <v>228</v>
      </c>
      <c r="C81" s="87" t="s">
        <v>18</v>
      </c>
      <c r="E81" s="118">
        <v>431.23121200000003</v>
      </c>
      <c r="F81" s="118">
        <v>431.23121200000003</v>
      </c>
      <c r="G81" s="118">
        <v>431.23121200000003</v>
      </c>
      <c r="H81" s="103"/>
      <c r="I81" s="118">
        <v>431.23121200000003</v>
      </c>
      <c r="J81" s="118">
        <v>431.23121200000003</v>
      </c>
      <c r="K81" s="118">
        <v>431.23121200000003</v>
      </c>
      <c r="L81" s="118">
        <v>431.23121200000003</v>
      </c>
      <c r="M81" s="118">
        <v>431.23121200000003</v>
      </c>
      <c r="N81" s="103"/>
      <c r="O81" s="118">
        <v>431.23121200000003</v>
      </c>
      <c r="P81" s="124">
        <v>431.23121200000003</v>
      </c>
    </row>
    <row r="82" spans="1:19" s="17" customFormat="1" ht="16.5" customHeight="1" x14ac:dyDescent="0.2">
      <c r="A82" s="80" t="s">
        <v>229</v>
      </c>
      <c r="C82" s="16" t="s">
        <v>18</v>
      </c>
      <c r="E82" s="113">
        <v>4345.0411329999997</v>
      </c>
      <c r="F82" s="113">
        <v>5254.3843509999997</v>
      </c>
      <c r="G82" s="113">
        <v>6503.7638820000002</v>
      </c>
      <c r="H82" s="103"/>
      <c r="I82" s="113">
        <v>6782.56</v>
      </c>
      <c r="J82" s="113">
        <v>7141.0013660000004</v>
      </c>
      <c r="K82" s="113">
        <v>7320.7426939999996</v>
      </c>
      <c r="L82" s="113">
        <v>7547.0303270000004</v>
      </c>
      <c r="M82" s="113">
        <v>7547.0303270000004</v>
      </c>
      <c r="N82" s="103"/>
      <c r="O82" s="113">
        <v>7562.9740080000001</v>
      </c>
      <c r="P82" s="102">
        <v>8121.6097449999997</v>
      </c>
    </row>
    <row r="83" spans="1:19" s="17" customFormat="1" ht="16.5" customHeight="1" x14ac:dyDescent="0.2">
      <c r="A83" s="91" t="s">
        <v>230</v>
      </c>
      <c r="C83" s="16" t="s">
        <v>18</v>
      </c>
      <c r="E83" s="113">
        <v>27.320376</v>
      </c>
      <c r="F83" s="113">
        <v>13.953257000000001</v>
      </c>
      <c r="G83" s="113">
        <v>15.081303999999999</v>
      </c>
      <c r="H83" s="103"/>
      <c r="I83" s="113">
        <v>-7.5722870000000002</v>
      </c>
      <c r="J83" s="113">
        <v>-29.941887000000001</v>
      </c>
      <c r="K83" s="113">
        <v>10.344692999999999</v>
      </c>
      <c r="L83" s="113">
        <v>-20.780612000000001</v>
      </c>
      <c r="M83" s="113">
        <v>-20.780612000000001</v>
      </c>
      <c r="N83" s="103"/>
      <c r="O83" s="113">
        <v>-66.641351999999998</v>
      </c>
      <c r="P83" s="102">
        <v>-60.815474000000002</v>
      </c>
    </row>
    <row r="84" spans="1:19" s="17" customFormat="1" ht="16.5" customHeight="1" x14ac:dyDescent="0.2">
      <c r="A84" s="92" t="s">
        <v>231</v>
      </c>
      <c r="C84" s="33" t="s">
        <v>18</v>
      </c>
      <c r="E84" s="109">
        <v>5408.0374229999998</v>
      </c>
      <c r="F84" s="109">
        <v>6311.6629599999997</v>
      </c>
      <c r="G84" s="109">
        <v>10711.299975</v>
      </c>
      <c r="H84" s="103"/>
      <c r="I84" s="120">
        <v>10968.71604218</v>
      </c>
      <c r="J84" s="120">
        <v>11304.092898000001</v>
      </c>
      <c r="K84" s="120">
        <v>11523.657775</v>
      </c>
      <c r="L84" s="120">
        <v>11718.820103</v>
      </c>
      <c r="M84" s="120">
        <v>11718.820103</v>
      </c>
      <c r="N84" s="121"/>
      <c r="O84" s="120">
        <v>11688.903044000001</v>
      </c>
      <c r="P84" s="109">
        <v>13251.341086999999</v>
      </c>
    </row>
    <row r="85" spans="1:19" s="17" customFormat="1" ht="16.5" customHeight="1" x14ac:dyDescent="0.2">
      <c r="A85" s="94"/>
      <c r="E85" s="123"/>
      <c r="F85" s="123"/>
      <c r="G85" s="123"/>
      <c r="H85" s="103"/>
      <c r="I85" s="123"/>
      <c r="J85" s="123"/>
      <c r="K85" s="123"/>
      <c r="L85" s="123"/>
      <c r="M85" s="123"/>
      <c r="N85" s="103"/>
      <c r="O85" s="123"/>
      <c r="P85" s="103"/>
    </row>
    <row r="86" spans="1:19" s="17" customFormat="1" ht="16.5" customHeight="1" x14ac:dyDescent="0.2">
      <c r="A86" s="92" t="s">
        <v>48</v>
      </c>
      <c r="C86" s="33" t="s">
        <v>18</v>
      </c>
      <c r="E86" s="109">
        <v>10693.745153</v>
      </c>
      <c r="F86" s="109">
        <v>14131.432099</v>
      </c>
      <c r="G86" s="109">
        <v>19637.018381999998</v>
      </c>
      <c r="H86" s="103"/>
      <c r="I86" s="120">
        <v>20889.483270180001</v>
      </c>
      <c r="J86" s="120">
        <v>19843.786577999999</v>
      </c>
      <c r="K86" s="120">
        <v>20828.018333</v>
      </c>
      <c r="L86" s="120">
        <v>21572.413283999998</v>
      </c>
      <c r="M86" s="120">
        <v>21572.413283999998</v>
      </c>
      <c r="N86" s="121"/>
      <c r="O86" s="120">
        <v>22085.669226000002</v>
      </c>
      <c r="P86" s="109">
        <v>22877.310809999999</v>
      </c>
    </row>
    <row r="87" spans="1:19" s="17" customFormat="1" ht="16.5" customHeight="1" x14ac:dyDescent="0.2">
      <c r="E87" s="98"/>
      <c r="F87" s="98"/>
      <c r="G87" s="98"/>
      <c r="H87" s="65"/>
      <c r="I87" s="98"/>
      <c r="J87" s="98"/>
      <c r="K87" s="98"/>
      <c r="L87" s="98"/>
      <c r="M87" s="98"/>
      <c r="N87" s="65"/>
      <c r="O87" s="98"/>
    </row>
    <row r="88" spans="1:19" s="17" customFormat="1" ht="12" customHeight="1" x14ac:dyDescent="0.2">
      <c r="A88" s="99" t="s">
        <v>232</v>
      </c>
      <c r="E88" s="98">
        <v>0</v>
      </c>
      <c r="F88" s="98">
        <v>0</v>
      </c>
      <c r="G88" s="98">
        <v>0</v>
      </c>
      <c r="H88" s="65"/>
      <c r="I88" s="98">
        <v>1.7999991541728377E-7</v>
      </c>
      <c r="J88" s="98">
        <v>0</v>
      </c>
      <c r="K88" s="98">
        <v>0</v>
      </c>
      <c r="L88" s="98">
        <v>0</v>
      </c>
      <c r="M88" s="98">
        <v>0</v>
      </c>
      <c r="N88" s="65"/>
      <c r="O88" s="98">
        <v>0</v>
      </c>
      <c r="P88" s="100"/>
      <c r="S88" s="100"/>
    </row>
    <row r="89" spans="1:19" s="17" customFormat="1" ht="12" customHeight="1" x14ac:dyDescent="0.2">
      <c r="A89" s="99" t="s">
        <v>245</v>
      </c>
    </row>
    <row r="90" spans="1:19" x14ac:dyDescent="0.2">
      <c r="J90" s="7"/>
      <c r="L90" s="7"/>
      <c r="M90" s="7"/>
      <c r="N90" s="7"/>
      <c r="O90" s="7"/>
    </row>
    <row r="91" spans="1:19" x14ac:dyDescent="0.2">
      <c r="J91" s="7"/>
      <c r="L91" s="7"/>
      <c r="M91" s="7"/>
      <c r="N91" s="7"/>
      <c r="O91" s="7"/>
    </row>
    <row r="92" spans="1:19" x14ac:dyDescent="0.2">
      <c r="J92" s="7"/>
      <c r="L92" s="7"/>
      <c r="M92" s="7"/>
      <c r="N92" s="7"/>
      <c r="O92" s="7"/>
    </row>
    <row r="93" spans="1:19" x14ac:dyDescent="0.2">
      <c r="J93" s="7"/>
      <c r="L93" s="7"/>
      <c r="M93" s="7"/>
      <c r="N93" s="7"/>
      <c r="O93" s="7"/>
    </row>
    <row r="94" spans="1:19" x14ac:dyDescent="0.2">
      <c r="J94" s="7"/>
      <c r="L94" s="7"/>
      <c r="M94" s="7"/>
      <c r="N94" s="7"/>
      <c r="O94" s="7"/>
    </row>
    <row r="95" spans="1:19" x14ac:dyDescent="0.2">
      <c r="J95" s="7"/>
      <c r="L95" s="7"/>
      <c r="M95" s="7"/>
      <c r="N95" s="7"/>
      <c r="O95" s="7"/>
    </row>
    <row r="96" spans="1:19" x14ac:dyDescent="0.2">
      <c r="J96" s="7"/>
      <c r="L96" s="7"/>
      <c r="M96" s="7"/>
      <c r="N96" s="7"/>
      <c r="O96" s="7"/>
    </row>
    <row r="97" spans="10:19" x14ac:dyDescent="0.2">
      <c r="J97" s="7"/>
      <c r="L97" s="7"/>
      <c r="M97" s="7"/>
      <c r="N97" s="7"/>
      <c r="O97" s="7"/>
    </row>
    <row r="98" spans="10:19" x14ac:dyDescent="0.2">
      <c r="J98" s="7"/>
      <c r="L98" s="7"/>
      <c r="M98" s="7"/>
      <c r="N98" s="7"/>
      <c r="O98" s="7"/>
    </row>
    <row r="99" spans="10:19" x14ac:dyDescent="0.2">
      <c r="J99" s="7"/>
      <c r="L99" s="7"/>
      <c r="M99" s="7"/>
      <c r="N99" s="7"/>
      <c r="O99" s="7"/>
    </row>
    <row r="100" spans="10:19" x14ac:dyDescent="0.2">
      <c r="J100" s="45"/>
      <c r="L100" s="7"/>
      <c r="M100" s="45"/>
      <c r="N100" s="7"/>
      <c r="O100" s="7"/>
      <c r="P100" s="45"/>
      <c r="S100" s="45"/>
    </row>
    <row r="101" spans="10:19" x14ac:dyDescent="0.2">
      <c r="J101" s="7"/>
      <c r="L101" s="7"/>
      <c r="M101" s="7"/>
      <c r="N101" s="7"/>
      <c r="O101" s="7"/>
    </row>
    <row r="102" spans="10:19" x14ac:dyDescent="0.2">
      <c r="J102" s="7"/>
      <c r="L102" s="7"/>
      <c r="M102" s="7"/>
      <c r="N102" s="7"/>
      <c r="O102" s="7"/>
    </row>
    <row r="103" spans="10:19" x14ac:dyDescent="0.2">
      <c r="J103" s="7"/>
      <c r="L103" s="7"/>
      <c r="M103" s="7"/>
      <c r="N103" s="7"/>
      <c r="O103" s="7"/>
    </row>
    <row r="104" spans="10:19" x14ac:dyDescent="0.2">
      <c r="J104" s="7"/>
      <c r="L104" s="7"/>
      <c r="M104" s="7"/>
      <c r="N104" s="7"/>
      <c r="O104" s="7"/>
    </row>
    <row r="105" spans="10:19" x14ac:dyDescent="0.2">
      <c r="J105" s="7"/>
      <c r="L105" s="7"/>
      <c r="M105" s="7"/>
      <c r="N105" s="7"/>
      <c r="O105" s="7"/>
    </row>
    <row r="106" spans="10:19" x14ac:dyDescent="0.2">
      <c r="J106" s="7"/>
      <c r="L106" s="7"/>
      <c r="M106" s="7"/>
      <c r="N106" s="7"/>
      <c r="O106" s="7"/>
    </row>
    <row r="107" spans="10:19" x14ac:dyDescent="0.2">
      <c r="J107" s="7"/>
      <c r="L107" s="7"/>
      <c r="M107" s="7"/>
      <c r="N107" s="7"/>
      <c r="O107" s="7"/>
    </row>
    <row r="108" spans="10:19" x14ac:dyDescent="0.2">
      <c r="J108" s="7"/>
      <c r="L108" s="7"/>
      <c r="M108" s="7"/>
      <c r="N108" s="7"/>
      <c r="O108" s="7"/>
    </row>
    <row r="109" spans="10:19" x14ac:dyDescent="0.2">
      <c r="J109" s="7"/>
      <c r="L109" s="7"/>
      <c r="M109" s="7"/>
      <c r="N109" s="7"/>
      <c r="O109" s="7"/>
    </row>
    <row r="110" spans="10:19" x14ac:dyDescent="0.2">
      <c r="J110" s="7"/>
      <c r="L110" s="7"/>
      <c r="M110" s="7"/>
      <c r="N110" s="7"/>
      <c r="O110" s="7"/>
    </row>
    <row r="111" spans="10:19" x14ac:dyDescent="0.2">
      <c r="J111" s="7"/>
      <c r="L111" s="7"/>
      <c r="M111" s="7"/>
      <c r="N111" s="7"/>
      <c r="O111" s="7"/>
    </row>
    <row r="112" spans="10:19" x14ac:dyDescent="0.2">
      <c r="J112" s="7"/>
      <c r="L112" s="7"/>
      <c r="M112" s="7"/>
      <c r="N112" s="7"/>
      <c r="O112" s="7"/>
    </row>
    <row r="113" spans="10:19" x14ac:dyDescent="0.2">
      <c r="J113" s="45"/>
      <c r="L113" s="7"/>
      <c r="M113" s="45"/>
      <c r="N113" s="7"/>
      <c r="O113" s="7"/>
      <c r="P113" s="45"/>
      <c r="S113" s="45"/>
    </row>
    <row r="114" spans="10:19" x14ac:dyDescent="0.2">
      <c r="J114" s="7"/>
      <c r="L114" s="7"/>
      <c r="M114" s="7"/>
      <c r="N114" s="7"/>
      <c r="O114" s="7"/>
    </row>
    <row r="115" spans="10:19" x14ac:dyDescent="0.2">
      <c r="J115" s="7"/>
      <c r="L115" s="7"/>
      <c r="M115" s="7"/>
      <c r="N115" s="7"/>
      <c r="O115" s="7"/>
    </row>
    <row r="116" spans="10:19" x14ac:dyDescent="0.2">
      <c r="J116" s="7"/>
      <c r="L116" s="7"/>
      <c r="M116" s="7"/>
      <c r="N116" s="7"/>
      <c r="O116" s="7"/>
    </row>
    <row r="117" spans="10:19" x14ac:dyDescent="0.2">
      <c r="J117" s="7"/>
      <c r="L117" s="7"/>
      <c r="M117" s="7"/>
      <c r="N117" s="7"/>
      <c r="O117" s="7"/>
    </row>
    <row r="118" spans="10:19" x14ac:dyDescent="0.2">
      <c r="J118" s="7"/>
      <c r="L118" s="7"/>
      <c r="M118" s="7"/>
      <c r="N118" s="7"/>
      <c r="O118" s="7"/>
    </row>
    <row r="119" spans="10:19" x14ac:dyDescent="0.2">
      <c r="J119" s="7"/>
      <c r="L119" s="7"/>
      <c r="M119" s="7"/>
      <c r="N119" s="7"/>
      <c r="O119" s="7"/>
    </row>
    <row r="120" spans="10:19" x14ac:dyDescent="0.2">
      <c r="J120" s="7"/>
      <c r="L120" s="7"/>
      <c r="M120" s="7"/>
      <c r="N120" s="7"/>
      <c r="O120" s="7"/>
    </row>
    <row r="121" spans="10:19" x14ac:dyDescent="0.2">
      <c r="J121" s="7"/>
      <c r="L121" s="7"/>
      <c r="M121" s="7"/>
      <c r="N121" s="7"/>
      <c r="O121" s="7"/>
    </row>
    <row r="122" spans="10:19" x14ac:dyDescent="0.2">
      <c r="J122" s="7"/>
      <c r="L122" s="7"/>
      <c r="M122" s="7"/>
      <c r="N122" s="7"/>
      <c r="O122" s="7"/>
    </row>
    <row r="123" spans="10:19" x14ac:dyDescent="0.2">
      <c r="J123" s="7"/>
      <c r="L123" s="7"/>
      <c r="M123" s="7"/>
      <c r="N123" s="7"/>
      <c r="O123" s="7"/>
    </row>
    <row r="124" spans="10:19" x14ac:dyDescent="0.2">
      <c r="J124" s="7"/>
      <c r="L124" s="7"/>
      <c r="M124" s="7"/>
      <c r="N124" s="7"/>
      <c r="O124" s="7"/>
    </row>
    <row r="125" spans="10:19" x14ac:dyDescent="0.2">
      <c r="J125" s="7"/>
      <c r="L125" s="7"/>
      <c r="M125" s="7"/>
      <c r="N125" s="7"/>
      <c r="O125" s="7"/>
    </row>
    <row r="126" spans="10:19" x14ac:dyDescent="0.2">
      <c r="J126" s="45"/>
      <c r="L126" s="7"/>
      <c r="M126" s="45"/>
      <c r="N126" s="7"/>
      <c r="O126" s="7"/>
      <c r="P126" s="45"/>
      <c r="S126" s="45"/>
    </row>
    <row r="127" spans="10:19" x14ac:dyDescent="0.2">
      <c r="J127" s="7"/>
      <c r="L127" s="7"/>
      <c r="M127" s="7"/>
      <c r="N127" s="7"/>
      <c r="O127" s="7"/>
    </row>
    <row r="128" spans="10:19" x14ac:dyDescent="0.2">
      <c r="J128" s="7"/>
      <c r="L128" s="7"/>
      <c r="M128" s="7"/>
      <c r="N128" s="7"/>
      <c r="O128" s="7"/>
    </row>
    <row r="129" spans="10:19" x14ac:dyDescent="0.2">
      <c r="J129" s="7"/>
      <c r="L129" s="7"/>
      <c r="M129" s="7"/>
      <c r="N129" s="7"/>
      <c r="O129" s="7"/>
    </row>
    <row r="130" spans="10:19" x14ac:dyDescent="0.2">
      <c r="J130" s="7"/>
      <c r="L130" s="7"/>
      <c r="M130" s="7"/>
      <c r="N130" s="7"/>
      <c r="O130" s="7"/>
    </row>
    <row r="131" spans="10:19" x14ac:dyDescent="0.2">
      <c r="J131" s="7"/>
      <c r="L131" s="7"/>
      <c r="M131" s="7"/>
      <c r="N131" s="7"/>
      <c r="O131" s="7"/>
    </row>
    <row r="132" spans="10:19" x14ac:dyDescent="0.2">
      <c r="J132" s="7"/>
      <c r="L132" s="7"/>
      <c r="M132" s="7"/>
      <c r="N132" s="7"/>
      <c r="O132" s="7"/>
    </row>
    <row r="133" spans="10:19" x14ac:dyDescent="0.2">
      <c r="J133" s="7"/>
      <c r="L133" s="7"/>
      <c r="M133" s="7"/>
      <c r="N133" s="7"/>
      <c r="O133" s="7"/>
    </row>
    <row r="134" spans="10:19" x14ac:dyDescent="0.2">
      <c r="J134" s="7"/>
      <c r="L134" s="7"/>
      <c r="M134" s="7"/>
      <c r="N134" s="7"/>
      <c r="O134" s="7"/>
    </row>
    <row r="135" spans="10:19" x14ac:dyDescent="0.2">
      <c r="J135" s="7"/>
      <c r="L135" s="7"/>
      <c r="M135" s="7"/>
      <c r="N135" s="7"/>
      <c r="O135" s="7"/>
    </row>
    <row r="136" spans="10:19" x14ac:dyDescent="0.2">
      <c r="J136" s="7"/>
      <c r="L136" s="7"/>
      <c r="M136" s="7"/>
      <c r="N136" s="7"/>
      <c r="O136" s="7"/>
    </row>
    <row r="137" spans="10:19" x14ac:dyDescent="0.2">
      <c r="J137" s="7"/>
      <c r="L137" s="7"/>
      <c r="M137" s="7"/>
      <c r="N137" s="7"/>
      <c r="O137" s="7"/>
    </row>
    <row r="138" spans="10:19" x14ac:dyDescent="0.2">
      <c r="J138" s="7"/>
      <c r="L138" s="7"/>
      <c r="M138" s="7"/>
      <c r="N138" s="7"/>
      <c r="O138" s="7"/>
    </row>
    <row r="139" spans="10:19" x14ac:dyDescent="0.2">
      <c r="J139" s="45"/>
      <c r="L139" s="7"/>
      <c r="M139" s="45"/>
      <c r="N139" s="7"/>
      <c r="O139" s="7"/>
      <c r="P139" s="45"/>
      <c r="S139" s="45"/>
    </row>
    <row r="140" spans="10:19" x14ac:dyDescent="0.2">
      <c r="J140" s="7"/>
      <c r="L140" s="7"/>
      <c r="M140" s="7"/>
      <c r="N140" s="7"/>
      <c r="O140" s="7"/>
    </row>
    <row r="141" spans="10:19" x14ac:dyDescent="0.2">
      <c r="J141" s="7"/>
      <c r="L141" s="7"/>
      <c r="M141" s="7"/>
      <c r="N141" s="7"/>
      <c r="O141" s="7"/>
    </row>
    <row r="142" spans="10:19" x14ac:dyDescent="0.2">
      <c r="J142" s="7"/>
      <c r="L142" s="7"/>
      <c r="M142" s="7"/>
      <c r="N142" s="7"/>
      <c r="O142" s="7"/>
    </row>
    <row r="143" spans="10:19" x14ac:dyDescent="0.2">
      <c r="J143" s="7"/>
      <c r="L143" s="7"/>
      <c r="M143" s="7"/>
      <c r="N143" s="7"/>
      <c r="O143" s="7"/>
    </row>
    <row r="144" spans="10:19" x14ac:dyDescent="0.2">
      <c r="J144" s="7"/>
      <c r="L144" s="7"/>
      <c r="M144" s="7"/>
      <c r="N144" s="7"/>
      <c r="O144" s="7"/>
    </row>
    <row r="145" spans="10:19" x14ac:dyDescent="0.2">
      <c r="J145" s="7"/>
      <c r="L145" s="7"/>
      <c r="M145" s="7"/>
      <c r="N145" s="7"/>
      <c r="O145" s="7"/>
    </row>
    <row r="146" spans="10:19" x14ac:dyDescent="0.2">
      <c r="J146" s="7"/>
      <c r="L146" s="7"/>
      <c r="M146" s="7"/>
      <c r="N146" s="7"/>
      <c r="O146" s="7"/>
    </row>
    <row r="147" spans="10:19" x14ac:dyDescent="0.2">
      <c r="J147" s="7"/>
      <c r="L147" s="7"/>
      <c r="M147" s="7"/>
      <c r="N147" s="7"/>
      <c r="O147" s="7"/>
    </row>
    <row r="148" spans="10:19" x14ac:dyDescent="0.2">
      <c r="J148" s="7"/>
      <c r="L148" s="7"/>
      <c r="M148" s="7"/>
      <c r="N148" s="7"/>
      <c r="O148" s="7"/>
    </row>
    <row r="149" spans="10:19" x14ac:dyDescent="0.2">
      <c r="J149" s="7"/>
      <c r="L149" s="7"/>
      <c r="M149" s="7"/>
      <c r="N149" s="7"/>
      <c r="O149" s="7"/>
    </row>
    <row r="150" spans="10:19" x14ac:dyDescent="0.2">
      <c r="J150" s="7"/>
      <c r="L150" s="7"/>
      <c r="M150" s="7"/>
      <c r="N150" s="7"/>
      <c r="O150" s="7"/>
    </row>
    <row r="151" spans="10:19" x14ac:dyDescent="0.2">
      <c r="J151" s="7"/>
      <c r="L151" s="7"/>
      <c r="M151" s="7"/>
      <c r="N151" s="7"/>
      <c r="O151" s="7"/>
    </row>
    <row r="152" spans="10:19" x14ac:dyDescent="0.2">
      <c r="J152" s="45"/>
      <c r="L152" s="7"/>
      <c r="M152" s="45"/>
      <c r="N152" s="7"/>
      <c r="O152" s="7"/>
      <c r="P152" s="45"/>
      <c r="S152" s="45"/>
    </row>
    <row r="153" spans="10:19" x14ac:dyDescent="0.2">
      <c r="J153" s="7"/>
      <c r="L153" s="7"/>
      <c r="M153" s="7"/>
      <c r="N153" s="7"/>
      <c r="O153" s="7"/>
    </row>
    <row r="154" spans="10:19" x14ac:dyDescent="0.2">
      <c r="J154" s="7"/>
      <c r="L154" s="7"/>
      <c r="M154" s="7"/>
      <c r="N154" s="7"/>
      <c r="O154" s="7"/>
    </row>
    <row r="155" spans="10:19" x14ac:dyDescent="0.2">
      <c r="J155" s="7"/>
      <c r="L155" s="7"/>
      <c r="M155" s="7"/>
      <c r="N155" s="7"/>
      <c r="O155" s="7"/>
    </row>
    <row r="156" spans="10:19" x14ac:dyDescent="0.2">
      <c r="J156" s="7"/>
      <c r="L156" s="7"/>
      <c r="M156" s="7"/>
      <c r="N156" s="7"/>
      <c r="O156" s="7"/>
    </row>
    <row r="157" spans="10:19" x14ac:dyDescent="0.2">
      <c r="J157" s="7"/>
      <c r="L157" s="7"/>
      <c r="M157" s="7"/>
      <c r="N157" s="7"/>
      <c r="O157" s="7"/>
    </row>
    <row r="158" spans="10:19" x14ac:dyDescent="0.2">
      <c r="J158" s="7"/>
      <c r="L158" s="7"/>
      <c r="M158" s="7"/>
      <c r="N158" s="7"/>
      <c r="O158" s="7"/>
    </row>
    <row r="159" spans="10:19" x14ac:dyDescent="0.2">
      <c r="J159" s="7"/>
      <c r="L159" s="7"/>
      <c r="M159" s="7"/>
      <c r="N159" s="7"/>
      <c r="O159" s="7"/>
    </row>
    <row r="160" spans="10:19" x14ac:dyDescent="0.2">
      <c r="J160" s="7"/>
      <c r="L160" s="7"/>
      <c r="M160" s="7"/>
      <c r="N160" s="7"/>
      <c r="O160" s="7"/>
    </row>
    <row r="161" spans="10:19" x14ac:dyDescent="0.2">
      <c r="J161" s="7"/>
      <c r="L161" s="7"/>
      <c r="M161" s="7"/>
      <c r="N161" s="7"/>
      <c r="O161" s="7"/>
    </row>
    <row r="162" spans="10:19" x14ac:dyDescent="0.2">
      <c r="J162" s="7"/>
      <c r="L162" s="7"/>
      <c r="M162" s="7"/>
      <c r="N162" s="7"/>
      <c r="O162" s="7"/>
    </row>
    <row r="163" spans="10:19" x14ac:dyDescent="0.2">
      <c r="J163" s="7"/>
      <c r="L163" s="7"/>
      <c r="M163" s="7"/>
      <c r="N163" s="7"/>
      <c r="O163" s="7"/>
    </row>
    <row r="164" spans="10:19" x14ac:dyDescent="0.2">
      <c r="J164" s="7"/>
      <c r="L164" s="7"/>
      <c r="M164" s="7"/>
      <c r="N164" s="7"/>
      <c r="O164" s="7"/>
    </row>
    <row r="165" spans="10:19" x14ac:dyDescent="0.2">
      <c r="J165" s="45"/>
      <c r="L165" s="7"/>
      <c r="M165" s="45"/>
      <c r="N165" s="7"/>
      <c r="O165" s="7"/>
      <c r="P165" s="45"/>
      <c r="S165" s="45"/>
    </row>
    <row r="166" spans="10:19" x14ac:dyDescent="0.2">
      <c r="J166" s="7"/>
      <c r="L166" s="7"/>
      <c r="M166" s="7"/>
      <c r="N166" s="7"/>
      <c r="O166" s="7"/>
    </row>
    <row r="167" spans="10:19" x14ac:dyDescent="0.2">
      <c r="J167" s="7"/>
      <c r="L167" s="7"/>
      <c r="M167" s="7"/>
      <c r="N167" s="7"/>
      <c r="O167" s="7"/>
    </row>
    <row r="168" spans="10:19" x14ac:dyDescent="0.2">
      <c r="J168" s="7"/>
      <c r="L168" s="7"/>
      <c r="M168" s="7"/>
      <c r="N168" s="7"/>
      <c r="O168" s="7"/>
    </row>
    <row r="169" spans="10:19" x14ac:dyDescent="0.2">
      <c r="J169" s="7"/>
      <c r="L169" s="7"/>
      <c r="M169" s="7"/>
      <c r="N169" s="7"/>
      <c r="O169" s="7"/>
    </row>
    <row r="170" spans="10:19" x14ac:dyDescent="0.2">
      <c r="J170" s="7"/>
      <c r="L170" s="7"/>
      <c r="M170" s="7"/>
      <c r="N170" s="7"/>
      <c r="O170" s="7"/>
    </row>
    <row r="171" spans="10:19" x14ac:dyDescent="0.2">
      <c r="J171" s="7"/>
      <c r="L171" s="7"/>
      <c r="M171" s="7"/>
      <c r="N171" s="7"/>
      <c r="O171" s="7"/>
    </row>
    <row r="172" spans="10:19" x14ac:dyDescent="0.2">
      <c r="J172" s="7"/>
      <c r="L172" s="7"/>
      <c r="M172" s="7"/>
      <c r="N172" s="7"/>
      <c r="O172" s="7"/>
    </row>
    <row r="173" spans="10:19" x14ac:dyDescent="0.2">
      <c r="J173" s="7"/>
      <c r="L173" s="7"/>
      <c r="M173" s="7"/>
      <c r="N173" s="7"/>
      <c r="O173" s="7"/>
    </row>
    <row r="174" spans="10:19" x14ac:dyDescent="0.2">
      <c r="J174" s="7"/>
      <c r="L174" s="7"/>
      <c r="M174" s="7"/>
      <c r="N174" s="7"/>
      <c r="O174" s="7"/>
    </row>
    <row r="175" spans="10:19" x14ac:dyDescent="0.2">
      <c r="J175" s="7"/>
      <c r="L175" s="7"/>
      <c r="M175" s="7"/>
      <c r="N175" s="7"/>
      <c r="O175" s="7"/>
    </row>
    <row r="176" spans="10:19" x14ac:dyDescent="0.2">
      <c r="J176" s="7"/>
      <c r="L176" s="7"/>
      <c r="M176" s="7"/>
      <c r="N176" s="7"/>
      <c r="O176" s="7"/>
    </row>
    <row r="177" spans="10:19" x14ac:dyDescent="0.2">
      <c r="J177" s="7"/>
      <c r="L177" s="7"/>
      <c r="M177" s="7"/>
      <c r="N177" s="7"/>
      <c r="O177" s="7"/>
    </row>
    <row r="178" spans="10:19" x14ac:dyDescent="0.2">
      <c r="J178" s="45"/>
      <c r="L178" s="7"/>
      <c r="M178" s="45"/>
      <c r="N178" s="7"/>
      <c r="O178" s="7"/>
      <c r="P178" s="45"/>
      <c r="S178" s="45"/>
    </row>
    <row r="179" spans="10:19" x14ac:dyDescent="0.2">
      <c r="J179" s="7"/>
      <c r="L179" s="7"/>
      <c r="M179" s="7"/>
      <c r="N179" s="7"/>
      <c r="O179" s="7"/>
    </row>
    <row r="180" spans="10:19" x14ac:dyDescent="0.2">
      <c r="J180" s="7"/>
      <c r="L180" s="7"/>
      <c r="M180" s="7"/>
      <c r="N180" s="7"/>
      <c r="O180" s="7"/>
    </row>
    <row r="181" spans="10:19" x14ac:dyDescent="0.2">
      <c r="J181" s="7"/>
      <c r="L181" s="7"/>
      <c r="M181" s="7"/>
      <c r="N181" s="7"/>
      <c r="O181" s="7"/>
    </row>
    <row r="182" spans="10:19" x14ac:dyDescent="0.2">
      <c r="J182" s="7"/>
      <c r="L182" s="7"/>
      <c r="M182" s="7"/>
      <c r="N182" s="7"/>
      <c r="O182" s="7"/>
    </row>
    <row r="183" spans="10:19" x14ac:dyDescent="0.2">
      <c r="J183" s="7"/>
      <c r="L183" s="7"/>
      <c r="M183" s="7"/>
      <c r="N183" s="7"/>
      <c r="O183" s="7"/>
    </row>
    <row r="184" spans="10:19" x14ac:dyDescent="0.2">
      <c r="J184" s="7"/>
      <c r="L184" s="7"/>
      <c r="M184" s="7"/>
      <c r="N184" s="7"/>
      <c r="O184" s="7"/>
    </row>
    <row r="185" spans="10:19" x14ac:dyDescent="0.2">
      <c r="J185" s="7"/>
      <c r="L185" s="7"/>
      <c r="M185" s="7"/>
      <c r="N185" s="7"/>
      <c r="O185" s="7"/>
    </row>
    <row r="186" spans="10:19" x14ac:dyDescent="0.2">
      <c r="J186" s="7"/>
      <c r="L186" s="7"/>
      <c r="M186" s="7"/>
      <c r="N186" s="7"/>
      <c r="O186" s="7"/>
    </row>
    <row r="187" spans="10:19" x14ac:dyDescent="0.2">
      <c r="J187" s="7"/>
      <c r="L187" s="7"/>
      <c r="M187" s="7"/>
      <c r="N187" s="7"/>
      <c r="O187" s="7"/>
    </row>
    <row r="188" spans="10:19" x14ac:dyDescent="0.2">
      <c r="J188" s="7"/>
      <c r="L188" s="7"/>
      <c r="M188" s="7"/>
      <c r="N188" s="7"/>
      <c r="O188" s="7"/>
    </row>
    <row r="189" spans="10:19" x14ac:dyDescent="0.2">
      <c r="J189" s="7"/>
      <c r="L189" s="7"/>
      <c r="M189" s="7"/>
      <c r="N189" s="7"/>
      <c r="O189" s="7"/>
    </row>
    <row r="190" spans="10:19" x14ac:dyDescent="0.2">
      <c r="J190" s="7"/>
      <c r="L190" s="7"/>
      <c r="M190" s="7"/>
      <c r="N190" s="7"/>
      <c r="O190" s="7"/>
    </row>
    <row r="191" spans="10:19" x14ac:dyDescent="0.2">
      <c r="J191" s="45"/>
      <c r="L191" s="7"/>
      <c r="M191" s="45"/>
      <c r="N191" s="7"/>
      <c r="O191" s="7"/>
      <c r="P191" s="45"/>
      <c r="S191" s="45"/>
    </row>
    <row r="192" spans="10:19" x14ac:dyDescent="0.2">
      <c r="J192" s="7"/>
      <c r="L192" s="7"/>
      <c r="M192" s="7"/>
      <c r="N192" s="7"/>
      <c r="O192" s="7"/>
    </row>
    <row r="193" spans="10:19" x14ac:dyDescent="0.2">
      <c r="J193" s="7"/>
      <c r="L193" s="7"/>
      <c r="M193" s="7"/>
      <c r="N193" s="7"/>
      <c r="O193" s="7"/>
    </row>
    <row r="194" spans="10:19" x14ac:dyDescent="0.2">
      <c r="J194" s="7"/>
      <c r="L194" s="7"/>
      <c r="M194" s="7"/>
      <c r="N194" s="7"/>
      <c r="O194" s="7"/>
    </row>
    <row r="195" spans="10:19" x14ac:dyDescent="0.2">
      <c r="J195" s="7"/>
      <c r="L195" s="7"/>
      <c r="M195" s="7"/>
      <c r="N195" s="7"/>
      <c r="O195" s="7"/>
    </row>
    <row r="196" spans="10:19" x14ac:dyDescent="0.2">
      <c r="J196" s="7"/>
      <c r="L196" s="7"/>
      <c r="M196" s="7"/>
      <c r="N196" s="7"/>
      <c r="O196" s="7"/>
    </row>
    <row r="197" spans="10:19" x14ac:dyDescent="0.2">
      <c r="J197" s="7"/>
      <c r="L197" s="7"/>
      <c r="M197" s="7"/>
      <c r="N197" s="7"/>
      <c r="O197" s="7"/>
    </row>
    <row r="198" spans="10:19" x14ac:dyDescent="0.2">
      <c r="J198" s="7"/>
      <c r="L198" s="7"/>
      <c r="M198" s="7"/>
      <c r="N198" s="7"/>
      <c r="O198" s="7"/>
    </row>
    <row r="199" spans="10:19" x14ac:dyDescent="0.2">
      <c r="J199" s="7"/>
      <c r="L199" s="7"/>
      <c r="M199" s="7"/>
      <c r="N199" s="7"/>
      <c r="O199" s="7"/>
    </row>
    <row r="200" spans="10:19" x14ac:dyDescent="0.2">
      <c r="J200" s="7"/>
      <c r="L200" s="7"/>
      <c r="M200" s="7"/>
      <c r="N200" s="7"/>
      <c r="O200" s="7"/>
    </row>
    <row r="201" spans="10:19" x14ac:dyDescent="0.2">
      <c r="J201" s="7"/>
      <c r="L201" s="7"/>
      <c r="M201" s="7"/>
      <c r="N201" s="7"/>
      <c r="O201" s="7"/>
    </row>
    <row r="202" spans="10:19" x14ac:dyDescent="0.2">
      <c r="J202" s="7"/>
      <c r="L202" s="7"/>
      <c r="M202" s="7"/>
      <c r="N202" s="7"/>
      <c r="O202" s="7"/>
    </row>
    <row r="203" spans="10:19" x14ac:dyDescent="0.2">
      <c r="J203" s="7"/>
      <c r="L203" s="7"/>
      <c r="M203" s="7"/>
      <c r="N203" s="7"/>
      <c r="O203" s="7"/>
    </row>
    <row r="204" spans="10:19" x14ac:dyDescent="0.2">
      <c r="J204" s="45"/>
      <c r="L204" s="7"/>
      <c r="M204" s="45"/>
      <c r="N204" s="7"/>
      <c r="O204" s="7"/>
      <c r="P204" s="45"/>
      <c r="S204" s="45"/>
    </row>
    <row r="205" spans="10:19" x14ac:dyDescent="0.2">
      <c r="J205" s="7"/>
      <c r="L205" s="7"/>
      <c r="M205" s="7"/>
      <c r="N205" s="7"/>
      <c r="O205" s="7"/>
    </row>
    <row r="206" spans="10:19" x14ac:dyDescent="0.2">
      <c r="J206" s="7"/>
      <c r="L206" s="7"/>
      <c r="M206" s="7"/>
      <c r="N206" s="7"/>
      <c r="O206" s="7"/>
    </row>
    <row r="207" spans="10:19" x14ac:dyDescent="0.2">
      <c r="J207" s="7"/>
      <c r="L207" s="7"/>
      <c r="M207" s="7"/>
      <c r="N207" s="7"/>
      <c r="O207" s="7"/>
    </row>
    <row r="208" spans="10:19" x14ac:dyDescent="0.2">
      <c r="J208" s="7"/>
      <c r="L208" s="7"/>
      <c r="M208" s="7"/>
      <c r="N208" s="7"/>
      <c r="O208" s="7"/>
    </row>
    <row r="209" spans="10:19" x14ac:dyDescent="0.2">
      <c r="J209" s="7"/>
      <c r="L209" s="7"/>
      <c r="M209" s="7"/>
      <c r="N209" s="7"/>
      <c r="O209" s="7"/>
    </row>
    <row r="210" spans="10:19" x14ac:dyDescent="0.2">
      <c r="J210" s="7"/>
      <c r="L210" s="7"/>
      <c r="M210" s="7"/>
      <c r="N210" s="7"/>
      <c r="O210" s="7"/>
    </row>
    <row r="211" spans="10:19" x14ac:dyDescent="0.2">
      <c r="J211" s="7"/>
      <c r="L211" s="7"/>
      <c r="M211" s="7"/>
      <c r="N211" s="7"/>
      <c r="O211" s="7"/>
    </row>
    <row r="212" spans="10:19" x14ac:dyDescent="0.2">
      <c r="J212" s="7"/>
      <c r="L212" s="7"/>
      <c r="M212" s="7"/>
      <c r="N212" s="7"/>
      <c r="O212" s="7"/>
    </row>
    <row r="213" spans="10:19" x14ac:dyDescent="0.2">
      <c r="J213" s="7"/>
      <c r="L213" s="7"/>
      <c r="M213" s="7"/>
      <c r="N213" s="7"/>
      <c r="O213" s="7"/>
    </row>
    <row r="214" spans="10:19" x14ac:dyDescent="0.2">
      <c r="J214" s="7"/>
      <c r="L214" s="7"/>
      <c r="M214" s="7"/>
      <c r="N214" s="7"/>
      <c r="O214" s="7"/>
    </row>
    <row r="215" spans="10:19" x14ac:dyDescent="0.2">
      <c r="J215" s="7"/>
      <c r="L215" s="7"/>
      <c r="M215" s="7"/>
      <c r="N215" s="7"/>
      <c r="O215" s="7"/>
    </row>
    <row r="216" spans="10:19" x14ac:dyDescent="0.2">
      <c r="J216" s="7"/>
      <c r="L216" s="7"/>
      <c r="M216" s="7"/>
      <c r="N216" s="7"/>
      <c r="O216" s="7"/>
    </row>
    <row r="217" spans="10:19" x14ac:dyDescent="0.2">
      <c r="J217" s="45"/>
      <c r="L217" s="7"/>
      <c r="M217" s="45"/>
      <c r="N217" s="7"/>
      <c r="O217" s="7"/>
      <c r="P217" s="45"/>
      <c r="S217" s="45"/>
    </row>
    <row r="218" spans="10:19" x14ac:dyDescent="0.2">
      <c r="J218" s="7"/>
      <c r="L218" s="7"/>
      <c r="M218" s="7"/>
      <c r="N218" s="7"/>
      <c r="O218" s="7"/>
    </row>
    <row r="219" spans="10:19" x14ac:dyDescent="0.2">
      <c r="J219" s="7"/>
      <c r="L219" s="7"/>
      <c r="M219" s="7"/>
      <c r="N219" s="7"/>
      <c r="O219" s="7"/>
    </row>
    <row r="220" spans="10:19" x14ac:dyDescent="0.2">
      <c r="J220" s="7"/>
      <c r="L220" s="7"/>
      <c r="M220" s="7"/>
      <c r="N220" s="7"/>
      <c r="O220" s="7"/>
    </row>
    <row r="221" spans="10:19" x14ac:dyDescent="0.2">
      <c r="J221" s="7"/>
      <c r="L221" s="7"/>
      <c r="M221" s="7"/>
      <c r="N221" s="7"/>
      <c r="O221" s="7"/>
    </row>
    <row r="222" spans="10:19" x14ac:dyDescent="0.2">
      <c r="J222" s="7"/>
      <c r="L222" s="7"/>
      <c r="M222" s="7"/>
      <c r="N222" s="7"/>
      <c r="O222" s="7"/>
    </row>
    <row r="223" spans="10:19" x14ac:dyDescent="0.2">
      <c r="J223" s="7"/>
      <c r="L223" s="7"/>
      <c r="M223" s="7"/>
      <c r="N223" s="7"/>
      <c r="O223" s="7"/>
    </row>
    <row r="224" spans="10:19" x14ac:dyDescent="0.2">
      <c r="J224" s="7"/>
      <c r="L224" s="7"/>
      <c r="M224" s="7"/>
      <c r="N224" s="7"/>
      <c r="O224" s="7"/>
    </row>
    <row r="225" spans="10:19" x14ac:dyDescent="0.2">
      <c r="J225" s="7"/>
      <c r="L225" s="7"/>
      <c r="M225" s="7"/>
      <c r="N225" s="7"/>
      <c r="O225" s="7"/>
    </row>
    <row r="226" spans="10:19" x14ac:dyDescent="0.2">
      <c r="J226" s="7"/>
      <c r="L226" s="7"/>
      <c r="M226" s="7"/>
      <c r="N226" s="7"/>
      <c r="O226" s="7"/>
    </row>
    <row r="227" spans="10:19" x14ac:dyDescent="0.2">
      <c r="J227" s="7"/>
      <c r="L227" s="7"/>
      <c r="M227" s="7"/>
      <c r="N227" s="7"/>
      <c r="O227" s="7"/>
    </row>
    <row r="228" spans="10:19" x14ac:dyDescent="0.2">
      <c r="J228" s="7"/>
      <c r="L228" s="7"/>
      <c r="M228" s="7"/>
      <c r="N228" s="7"/>
      <c r="O228" s="7"/>
    </row>
    <row r="229" spans="10:19" x14ac:dyDescent="0.2">
      <c r="J229" s="7"/>
      <c r="L229" s="7"/>
      <c r="M229" s="7"/>
      <c r="N229" s="7"/>
      <c r="O229" s="7"/>
    </row>
    <row r="230" spans="10:19" x14ac:dyDescent="0.2">
      <c r="J230" s="45"/>
      <c r="L230" s="7"/>
      <c r="M230" s="45"/>
      <c r="N230" s="7"/>
      <c r="O230" s="7"/>
      <c r="P230" s="45"/>
      <c r="S230" s="45"/>
    </row>
    <row r="231" spans="10:19" x14ac:dyDescent="0.2">
      <c r="J231" s="7"/>
      <c r="L231" s="7"/>
      <c r="M231" s="7"/>
      <c r="N231" s="7"/>
      <c r="O231" s="7"/>
    </row>
    <row r="232" spans="10:19" x14ac:dyDescent="0.2">
      <c r="J232" s="7"/>
      <c r="L232" s="7"/>
      <c r="M232" s="7"/>
      <c r="N232" s="7"/>
      <c r="O232" s="7"/>
    </row>
    <row r="233" spans="10:19" x14ac:dyDescent="0.2">
      <c r="J233" s="7"/>
      <c r="L233" s="7"/>
      <c r="M233" s="7"/>
      <c r="N233" s="7"/>
      <c r="O233" s="7"/>
    </row>
    <row r="234" spans="10:19" x14ac:dyDescent="0.2">
      <c r="J234" s="7"/>
      <c r="L234" s="7"/>
      <c r="M234" s="7"/>
      <c r="N234" s="7"/>
      <c r="O234" s="7"/>
    </row>
    <row r="235" spans="10:19" x14ac:dyDescent="0.2">
      <c r="J235" s="7"/>
      <c r="L235" s="7"/>
      <c r="M235" s="7"/>
      <c r="N235" s="7"/>
      <c r="O235" s="7"/>
    </row>
    <row r="236" spans="10:19" x14ac:dyDescent="0.2">
      <c r="J236" s="7"/>
      <c r="L236" s="7"/>
      <c r="M236" s="7"/>
      <c r="N236" s="7"/>
      <c r="O236" s="7"/>
    </row>
    <row r="237" spans="10:19" x14ac:dyDescent="0.2">
      <c r="J237" s="7"/>
      <c r="L237" s="7"/>
      <c r="M237" s="7"/>
      <c r="N237" s="7"/>
      <c r="O237" s="7"/>
    </row>
    <row r="238" spans="10:19" x14ac:dyDescent="0.2">
      <c r="J238" s="7"/>
      <c r="L238" s="7"/>
      <c r="M238" s="7"/>
      <c r="N238" s="7"/>
      <c r="O238" s="7"/>
    </row>
    <row r="239" spans="10:19" x14ac:dyDescent="0.2">
      <c r="J239" s="7"/>
      <c r="L239" s="7"/>
      <c r="M239" s="7"/>
      <c r="N239" s="7"/>
      <c r="O239" s="7"/>
    </row>
    <row r="240" spans="10:19" x14ac:dyDescent="0.2">
      <c r="J240" s="7"/>
      <c r="L240" s="7"/>
      <c r="M240" s="7"/>
      <c r="N240" s="7"/>
      <c r="O240" s="7"/>
    </row>
    <row r="241" spans="10:19" x14ac:dyDescent="0.2">
      <c r="J241" s="7"/>
      <c r="L241" s="7"/>
      <c r="M241" s="7"/>
      <c r="N241" s="7"/>
      <c r="O241" s="7"/>
    </row>
    <row r="242" spans="10:19" x14ac:dyDescent="0.2">
      <c r="J242" s="7"/>
      <c r="L242" s="7"/>
      <c r="M242" s="7"/>
      <c r="N242" s="7"/>
      <c r="O242" s="7"/>
    </row>
    <row r="243" spans="10:19" x14ac:dyDescent="0.2">
      <c r="J243" s="45"/>
      <c r="L243" s="7"/>
      <c r="M243" s="45"/>
      <c r="N243" s="7"/>
      <c r="O243" s="7"/>
      <c r="P243" s="45"/>
      <c r="S243" s="45"/>
    </row>
    <row r="244" spans="10:19" x14ac:dyDescent="0.2">
      <c r="J244" s="7"/>
      <c r="L244" s="7"/>
      <c r="M244" s="7"/>
      <c r="N244" s="7"/>
      <c r="O244" s="7"/>
    </row>
    <row r="245" spans="10:19" x14ac:dyDescent="0.2">
      <c r="J245" s="7"/>
      <c r="L245" s="7"/>
      <c r="M245" s="7"/>
      <c r="N245" s="7"/>
      <c r="O245" s="7"/>
    </row>
    <row r="246" spans="10:19" x14ac:dyDescent="0.2">
      <c r="J246" s="7"/>
      <c r="L246" s="7"/>
      <c r="M246" s="7"/>
      <c r="N246" s="7"/>
      <c r="O246" s="7"/>
    </row>
    <row r="247" spans="10:19" x14ac:dyDescent="0.2">
      <c r="J247" s="7"/>
      <c r="L247" s="7"/>
      <c r="M247" s="7"/>
      <c r="N247" s="7"/>
      <c r="O247" s="7"/>
    </row>
    <row r="248" spans="10:19" x14ac:dyDescent="0.2">
      <c r="J248" s="7"/>
      <c r="L248" s="7"/>
      <c r="M248" s="7"/>
      <c r="N248" s="7"/>
      <c r="O248" s="7"/>
    </row>
    <row r="249" spans="10:19" x14ac:dyDescent="0.2">
      <c r="J249" s="7"/>
      <c r="L249" s="7"/>
      <c r="M249" s="7"/>
      <c r="N249" s="7"/>
      <c r="O249" s="7"/>
    </row>
    <row r="250" spans="10:19" x14ac:dyDescent="0.2">
      <c r="J250" s="7"/>
      <c r="L250" s="7"/>
      <c r="M250" s="7"/>
      <c r="N250" s="7"/>
      <c r="O250" s="7"/>
    </row>
    <row r="251" spans="10:19" x14ac:dyDescent="0.2">
      <c r="J251" s="7"/>
      <c r="L251" s="7"/>
      <c r="M251" s="7"/>
      <c r="N251" s="7"/>
      <c r="O251" s="7"/>
    </row>
    <row r="252" spans="10:19" x14ac:dyDescent="0.2">
      <c r="J252" s="7"/>
      <c r="L252" s="7"/>
      <c r="M252" s="7"/>
      <c r="N252" s="7"/>
      <c r="O252" s="7"/>
    </row>
    <row r="253" spans="10:19" x14ac:dyDescent="0.2">
      <c r="J253" s="7"/>
      <c r="L253" s="7"/>
      <c r="M253" s="7"/>
      <c r="N253" s="7"/>
      <c r="O253" s="7"/>
    </row>
    <row r="254" spans="10:19" x14ac:dyDescent="0.2">
      <c r="J254" s="7"/>
      <c r="L254" s="7"/>
      <c r="M254" s="7"/>
      <c r="N254" s="7"/>
      <c r="O254" s="7"/>
    </row>
    <row r="255" spans="10:19" x14ac:dyDescent="0.2">
      <c r="J255" s="7"/>
      <c r="L255" s="7"/>
      <c r="M255" s="7"/>
      <c r="N255" s="7"/>
      <c r="O255" s="7"/>
    </row>
    <row r="256" spans="10:19" x14ac:dyDescent="0.2">
      <c r="J256" s="45"/>
      <c r="L256" s="7"/>
      <c r="M256" s="45"/>
      <c r="N256" s="7"/>
      <c r="O256" s="7"/>
      <c r="P256" s="45"/>
      <c r="S256" s="45"/>
    </row>
    <row r="257" spans="10:15" x14ac:dyDescent="0.2">
      <c r="J257" s="7"/>
      <c r="L257" s="7"/>
      <c r="M257" s="7"/>
      <c r="N257" s="7"/>
      <c r="O257" s="7"/>
    </row>
    <row r="258" spans="10:15" x14ac:dyDescent="0.2">
      <c r="J258" s="7"/>
      <c r="L258" s="7"/>
      <c r="M258" s="7"/>
      <c r="N258" s="7"/>
      <c r="O258" s="7"/>
    </row>
    <row r="259" spans="10:15" x14ac:dyDescent="0.2">
      <c r="J259" s="7"/>
      <c r="L259" s="7"/>
      <c r="M259" s="7"/>
      <c r="N259" s="7"/>
      <c r="O259" s="7"/>
    </row>
    <row r="260" spans="10:15" x14ac:dyDescent="0.2">
      <c r="J260" s="7"/>
      <c r="L260" s="7"/>
      <c r="M260" s="7"/>
      <c r="N260" s="7"/>
      <c r="O260" s="7"/>
    </row>
    <row r="261" spans="10:15" x14ac:dyDescent="0.2">
      <c r="J261" s="7"/>
      <c r="L261" s="7"/>
      <c r="M261" s="7"/>
      <c r="N261" s="7"/>
      <c r="O261" s="7"/>
    </row>
    <row r="262" spans="10:15" x14ac:dyDescent="0.2">
      <c r="J262" s="7"/>
      <c r="L262" s="7"/>
      <c r="M262" s="7"/>
      <c r="N262" s="7"/>
      <c r="O262" s="7"/>
    </row>
    <row r="263" spans="10:15" x14ac:dyDescent="0.2">
      <c r="J263" s="7"/>
      <c r="L263" s="7"/>
      <c r="M263" s="7"/>
      <c r="N263" s="7"/>
      <c r="O263" s="7"/>
    </row>
    <row r="264" spans="10:15" x14ac:dyDescent="0.2">
      <c r="J264" s="7"/>
      <c r="L264" s="7"/>
      <c r="M264" s="7"/>
      <c r="N264" s="7"/>
      <c r="O264" s="7"/>
    </row>
    <row r="265" spans="10:15" x14ac:dyDescent="0.2">
      <c r="J265" s="7"/>
      <c r="L265" s="7"/>
      <c r="M265" s="7"/>
      <c r="N265" s="7"/>
      <c r="O265" s="7"/>
    </row>
    <row r="266" spans="10:15" x14ac:dyDescent="0.2">
      <c r="J266" s="7"/>
      <c r="L266" s="7"/>
      <c r="M266" s="7"/>
      <c r="N266" s="7"/>
      <c r="O266" s="7"/>
    </row>
  </sheetData>
  <mergeCells count="3">
    <mergeCell ref="A2:N2"/>
    <mergeCell ref="A4:P4"/>
    <mergeCell ref="A1:G1"/>
  </mergeCells>
  <hyperlinks>
    <hyperlink ref="A6" location="Index!A1" display="RETURN TO INDEX"/>
  </hyperlinks>
  <pageMargins left="0.25" right="0.25" top="0.75" bottom="0.25" header="0.3" footer="0.3"/>
  <pageSetup paperSize="8" scale="6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workbookViewId="0">
      <selection activeCell="A6" sqref="A6"/>
    </sheetView>
  </sheetViews>
  <sheetFormatPr defaultColWidth="9" defaultRowHeight="14.25" outlineLevelCol="1" x14ac:dyDescent="0.2"/>
  <cols>
    <col min="1" max="1" width="47.625" style="1" customWidth="1"/>
    <col min="2" max="2" width="2.125" style="1" customWidth="1"/>
    <col min="3" max="3" width="11.625" style="1" customWidth="1"/>
    <col min="4" max="4" width="2.125" style="1" customWidth="1"/>
    <col min="5" max="7" width="11.625" style="1" customWidth="1"/>
    <col min="8" max="8" width="2.125" style="1" customWidth="1"/>
    <col min="9" max="12" width="11.625" style="1" hidden="1" customWidth="1" outlineLevel="1"/>
    <col min="13" max="13" width="11.625" style="1" customWidth="1" collapsed="1"/>
    <col min="14" max="14" width="2.125" style="1" customWidth="1"/>
    <col min="15" max="16" width="11.625" style="1" customWidth="1"/>
    <col min="17" max="16384" width="9" style="1"/>
  </cols>
  <sheetData>
    <row r="1" spans="1:16" s="17" customFormat="1" ht="27.75" x14ac:dyDescent="0.2">
      <c r="A1" s="169" t="s">
        <v>0</v>
      </c>
      <c r="B1" s="169"/>
      <c r="C1" s="169"/>
      <c r="D1" s="169"/>
      <c r="E1" s="169"/>
      <c r="F1" s="169"/>
      <c r="G1" s="169"/>
      <c r="H1" s="90"/>
      <c r="I1" s="86"/>
      <c r="J1" s="47"/>
      <c r="K1" s="86"/>
      <c r="L1" s="47"/>
      <c r="M1" s="48"/>
      <c r="N1" s="47"/>
    </row>
    <row r="2" spans="1:16" s="7" customFormat="1" ht="15" x14ac:dyDescent="0.2">
      <c r="A2" s="170" t="s">
        <v>268</v>
      </c>
      <c r="B2" s="170"/>
      <c r="C2" s="170"/>
      <c r="D2" s="170"/>
      <c r="E2" s="170"/>
      <c r="F2" s="170"/>
      <c r="G2" s="170"/>
      <c r="H2" s="170"/>
      <c r="I2" s="170"/>
      <c r="J2" s="170"/>
      <c r="K2" s="170"/>
      <c r="L2" s="170"/>
      <c r="M2" s="170"/>
      <c r="N2" s="170"/>
      <c r="O2" s="97"/>
    </row>
    <row r="3" spans="1:16" s="7" customFormat="1" ht="5.25" customHeight="1" thickBot="1" x14ac:dyDescent="0.25">
      <c r="A3" s="41"/>
      <c r="B3" s="46"/>
      <c r="C3" s="46"/>
      <c r="D3" s="46"/>
      <c r="E3" s="46"/>
      <c r="F3" s="46"/>
      <c r="G3" s="46"/>
      <c r="H3" s="46"/>
      <c r="I3" s="46"/>
      <c r="J3" s="46"/>
      <c r="K3" s="46"/>
      <c r="L3" s="46"/>
      <c r="M3" s="46"/>
      <c r="N3" s="46"/>
      <c r="O3" s="97"/>
    </row>
    <row r="4" spans="1:16" s="7" customFormat="1" ht="5.25" customHeight="1" thickTop="1" thickBot="1" x14ac:dyDescent="0.25">
      <c r="A4" s="174"/>
      <c r="B4" s="174"/>
      <c r="C4" s="174"/>
      <c r="D4" s="174"/>
      <c r="E4" s="174"/>
      <c r="F4" s="174"/>
      <c r="G4" s="174"/>
      <c r="H4" s="174"/>
      <c r="I4" s="174"/>
      <c r="J4" s="174"/>
      <c r="K4" s="174"/>
      <c r="L4" s="174"/>
      <c r="M4" s="174"/>
      <c r="N4" s="174"/>
      <c r="O4" s="174"/>
      <c r="P4" s="174"/>
    </row>
    <row r="5" spans="1:16" s="17" customFormat="1" ht="9" customHeight="1" thickTop="1" x14ac:dyDescent="0.2">
      <c r="A5" s="89"/>
      <c r="B5" s="89"/>
      <c r="C5" s="89"/>
      <c r="D5" s="89"/>
      <c r="E5" s="89"/>
      <c r="F5" s="89"/>
      <c r="G5" s="89"/>
      <c r="H5" s="89"/>
      <c r="I5" s="89"/>
      <c r="J5" s="89"/>
      <c r="K5" s="89"/>
      <c r="L5" s="89"/>
      <c r="M5" s="89"/>
      <c r="N5" s="89"/>
      <c r="O5" s="89"/>
      <c r="P5" s="89"/>
    </row>
    <row r="6" spans="1:16" s="17" customFormat="1" ht="20.25" x14ac:dyDescent="0.2">
      <c r="A6" s="155" t="s">
        <v>254</v>
      </c>
      <c r="C6" s="55" t="s">
        <v>4</v>
      </c>
      <c r="E6" s="55">
        <v>2010</v>
      </c>
      <c r="F6" s="55">
        <v>2011</v>
      </c>
      <c r="G6" s="55">
        <v>2012</v>
      </c>
      <c r="I6" s="58" t="s">
        <v>261</v>
      </c>
      <c r="J6" s="58" t="s">
        <v>262</v>
      </c>
      <c r="K6" s="96" t="s">
        <v>263</v>
      </c>
      <c r="L6" s="58" t="s">
        <v>264</v>
      </c>
      <c r="M6" s="55">
        <v>2013</v>
      </c>
      <c r="N6" s="51"/>
      <c r="O6" s="58" t="s">
        <v>265</v>
      </c>
      <c r="P6" s="58" t="s">
        <v>266</v>
      </c>
    </row>
    <row r="7" spans="1:16" s="17" customFormat="1" ht="12" customHeight="1" x14ac:dyDescent="0.2">
      <c r="C7" s="59"/>
      <c r="E7" s="79"/>
      <c r="F7" s="79"/>
      <c r="G7" s="79"/>
      <c r="I7" s="79" t="s">
        <v>235</v>
      </c>
      <c r="J7" s="79"/>
      <c r="K7" s="79"/>
      <c r="L7" s="59"/>
      <c r="M7" s="59"/>
      <c r="N7" s="59"/>
      <c r="O7" s="59"/>
      <c r="P7" s="60"/>
    </row>
    <row r="8" spans="1:16" ht="16.5" customHeight="1" x14ac:dyDescent="0.25">
      <c r="A8" s="9" t="s">
        <v>63</v>
      </c>
      <c r="B8" s="7"/>
      <c r="C8" s="36"/>
      <c r="D8" s="17"/>
      <c r="E8" s="17"/>
      <c r="F8" s="17"/>
      <c r="G8" s="17"/>
      <c r="H8" s="17"/>
      <c r="I8" s="17"/>
      <c r="J8" s="17"/>
      <c r="K8" s="17"/>
      <c r="L8" s="17"/>
      <c r="M8" s="17"/>
      <c r="N8" s="17"/>
      <c r="O8" s="17"/>
      <c r="P8" s="17"/>
    </row>
    <row r="9" spans="1:16" ht="16.5" customHeight="1" x14ac:dyDescent="0.2">
      <c r="A9" s="10" t="s">
        <v>14</v>
      </c>
      <c r="B9" s="7"/>
      <c r="C9" s="16" t="s">
        <v>18</v>
      </c>
      <c r="D9" s="17"/>
      <c r="E9" s="102">
        <v>1988.04</v>
      </c>
      <c r="F9" s="102">
        <v>2615.61</v>
      </c>
      <c r="G9" s="102">
        <v>3199.71</v>
      </c>
      <c r="H9" s="103"/>
      <c r="I9" s="102">
        <v>970.59</v>
      </c>
      <c r="J9" s="102">
        <v>864.63</v>
      </c>
      <c r="K9" s="102">
        <v>846.96999999999991</v>
      </c>
      <c r="L9" s="102">
        <v>678.71999999999969</v>
      </c>
      <c r="M9" s="102">
        <v>3360.91</v>
      </c>
      <c r="N9" s="103"/>
      <c r="O9" s="102">
        <v>722.27700000000004</v>
      </c>
      <c r="P9" s="102">
        <v>794.09500000000003</v>
      </c>
    </row>
    <row r="10" spans="1:16" ht="30" customHeight="1" x14ac:dyDescent="0.2">
      <c r="A10" s="15" t="s">
        <v>49</v>
      </c>
      <c r="B10" s="7"/>
      <c r="C10" s="36"/>
      <c r="D10" s="17"/>
      <c r="E10" s="103"/>
      <c r="F10" s="103"/>
      <c r="G10" s="103"/>
      <c r="H10" s="103"/>
      <c r="I10" s="103"/>
      <c r="J10" s="103"/>
      <c r="K10" s="103"/>
      <c r="L10" s="103"/>
      <c r="M10" s="103"/>
      <c r="N10" s="103"/>
      <c r="O10" s="103"/>
      <c r="P10" s="103"/>
    </row>
    <row r="11" spans="1:16" ht="16.5" customHeight="1" x14ac:dyDescent="0.2">
      <c r="A11" s="11" t="s">
        <v>50</v>
      </c>
      <c r="B11" s="7"/>
      <c r="C11" s="16" t="s">
        <v>18</v>
      </c>
      <c r="D11" s="17"/>
      <c r="E11" s="102">
        <v>1.35</v>
      </c>
      <c r="F11" s="102">
        <v>-2.4300000000000002</v>
      </c>
      <c r="G11" s="102">
        <v>-4.66</v>
      </c>
      <c r="H11" s="103"/>
      <c r="I11" s="102">
        <v>-1.6</v>
      </c>
      <c r="J11" s="102">
        <v>-1.37</v>
      </c>
      <c r="K11" s="102">
        <v>-2.1999999999999997</v>
      </c>
      <c r="L11" s="102">
        <v>-0.99000000000000066</v>
      </c>
      <c r="M11" s="102">
        <v>-6.16</v>
      </c>
      <c r="N11" s="103"/>
      <c r="O11" s="102">
        <v>0.12</v>
      </c>
      <c r="P11" s="102">
        <v>-1.1139999999999999</v>
      </c>
    </row>
    <row r="12" spans="1:16" s="24" customFormat="1" ht="16.5" customHeight="1" x14ac:dyDescent="0.2">
      <c r="A12" s="25" t="s">
        <v>11</v>
      </c>
      <c r="C12" s="37" t="s">
        <v>18</v>
      </c>
      <c r="D12" s="38"/>
      <c r="E12" s="104">
        <v>1017.34</v>
      </c>
      <c r="F12" s="104">
        <v>1117.3499999999999</v>
      </c>
      <c r="G12" s="104">
        <v>1373.84</v>
      </c>
      <c r="H12" s="105"/>
      <c r="I12" s="104">
        <v>390.47</v>
      </c>
      <c r="J12" s="104">
        <v>376.44999999999993</v>
      </c>
      <c r="K12" s="102">
        <v>410.31000000000006</v>
      </c>
      <c r="L12" s="102">
        <v>460.17000000000007</v>
      </c>
      <c r="M12" s="102">
        <v>1637.4</v>
      </c>
      <c r="N12" s="103"/>
      <c r="O12" s="104">
        <v>499.29</v>
      </c>
      <c r="P12" s="104">
        <v>617.88599999999997</v>
      </c>
    </row>
    <row r="13" spans="1:16" ht="16.5" customHeight="1" x14ac:dyDescent="0.2">
      <c r="A13" s="11" t="s">
        <v>12</v>
      </c>
      <c r="B13" s="7"/>
      <c r="C13" s="16" t="s">
        <v>18</v>
      </c>
      <c r="D13" s="17"/>
      <c r="E13" s="102"/>
      <c r="F13" s="102"/>
      <c r="G13" s="102">
        <v>204.17</v>
      </c>
      <c r="H13" s="103"/>
      <c r="I13" s="102"/>
      <c r="J13" s="102"/>
      <c r="K13" s="102"/>
      <c r="L13" s="102"/>
      <c r="M13" s="102"/>
      <c r="N13" s="103"/>
      <c r="O13" s="102"/>
      <c r="P13" s="102">
        <v>0</v>
      </c>
    </row>
    <row r="14" spans="1:16" ht="16.5" customHeight="1" x14ac:dyDescent="0.2">
      <c r="A14" s="11" t="s">
        <v>51</v>
      </c>
      <c r="B14" s="7"/>
      <c r="C14" s="16" t="s">
        <v>18</v>
      </c>
      <c r="D14" s="17"/>
      <c r="E14" s="102">
        <v>4.5599999999999996</v>
      </c>
      <c r="F14" s="102">
        <v>5.71</v>
      </c>
      <c r="G14" s="102">
        <v>15.54</v>
      </c>
      <c r="H14" s="103"/>
      <c r="I14" s="102">
        <v>1.54</v>
      </c>
      <c r="J14" s="102">
        <v>-0.92</v>
      </c>
      <c r="K14" s="102">
        <v>2.8</v>
      </c>
      <c r="L14" s="102">
        <v>3.5300000000000002</v>
      </c>
      <c r="M14" s="102">
        <v>6.95</v>
      </c>
      <c r="N14" s="103"/>
      <c r="O14" s="102">
        <v>1.78</v>
      </c>
      <c r="P14" s="102">
        <v>2.2091609999999999</v>
      </c>
    </row>
    <row r="15" spans="1:16" ht="16.5" customHeight="1" x14ac:dyDescent="0.2">
      <c r="A15" s="11" t="s">
        <v>52</v>
      </c>
      <c r="B15" s="7"/>
      <c r="C15" s="16" t="s">
        <v>18</v>
      </c>
      <c r="D15" s="17"/>
      <c r="E15" s="102">
        <v>46.06</v>
      </c>
      <c r="F15" s="102">
        <v>150.44900000000001</v>
      </c>
      <c r="G15" s="102">
        <v>94.68</v>
      </c>
      <c r="H15" s="103"/>
      <c r="I15" s="102">
        <v>17.649999999999999</v>
      </c>
      <c r="J15" s="102">
        <v>11.5</v>
      </c>
      <c r="K15" s="102">
        <v>19.32</v>
      </c>
      <c r="L15" s="102">
        <v>22.97</v>
      </c>
      <c r="M15" s="102">
        <v>71.44</v>
      </c>
      <c r="N15" s="103"/>
      <c r="O15" s="102">
        <v>0.35</v>
      </c>
      <c r="P15" s="102">
        <v>44.306999999999995</v>
      </c>
    </row>
    <row r="16" spans="1:16" ht="16.5" customHeight="1" x14ac:dyDescent="0.2">
      <c r="A16" s="11" t="s">
        <v>146</v>
      </c>
      <c r="B16" s="7"/>
      <c r="C16" s="16" t="s">
        <v>18</v>
      </c>
      <c r="D16" s="17"/>
      <c r="E16" s="102">
        <v>-11.27</v>
      </c>
      <c r="F16" s="102">
        <v>1.73</v>
      </c>
      <c r="G16" s="102">
        <v>2.3199999999999998</v>
      </c>
      <c r="H16" s="103"/>
      <c r="I16" s="102">
        <v>0.27</v>
      </c>
      <c r="J16" s="102">
        <v>-5.0000000000000017E-2</v>
      </c>
      <c r="K16" s="102">
        <v>5.63</v>
      </c>
      <c r="L16" s="102">
        <v>1.9800000000000004</v>
      </c>
      <c r="M16" s="102">
        <v>7.83</v>
      </c>
      <c r="N16" s="103"/>
      <c r="O16" s="102">
        <v>0.13</v>
      </c>
      <c r="P16" s="102">
        <v>0.23699999999999999</v>
      </c>
    </row>
    <row r="17" spans="1:16" s="7" customFormat="1" ht="16.5" customHeight="1" x14ac:dyDescent="0.2">
      <c r="A17" s="11" t="s">
        <v>53</v>
      </c>
      <c r="C17" s="16" t="s">
        <v>18</v>
      </c>
      <c r="D17" s="17"/>
      <c r="E17" s="106">
        <v>-15.44</v>
      </c>
      <c r="F17" s="106">
        <v>-11.45</v>
      </c>
      <c r="G17" s="106">
        <v>-0.74</v>
      </c>
      <c r="H17" s="103"/>
      <c r="I17" s="106">
        <v>-1.52</v>
      </c>
      <c r="J17" s="106">
        <v>-0.83999999999999986</v>
      </c>
      <c r="K17" s="102">
        <v>-2.2900000000000005</v>
      </c>
      <c r="L17" s="102">
        <v>-2.2299999999999991</v>
      </c>
      <c r="M17" s="102">
        <v>-6.879999999999999</v>
      </c>
      <c r="N17" s="103"/>
      <c r="O17" s="102">
        <v>0.81</v>
      </c>
      <c r="P17" s="106">
        <v>3.9999999999998925E-3</v>
      </c>
    </row>
    <row r="18" spans="1:16" ht="16.5" customHeight="1" x14ac:dyDescent="0.2">
      <c r="A18" s="11" t="s">
        <v>54</v>
      </c>
      <c r="B18" s="7"/>
      <c r="C18" s="16" t="s">
        <v>18</v>
      </c>
      <c r="D18" s="17"/>
      <c r="E18" s="107">
        <v>3.47</v>
      </c>
      <c r="F18" s="107">
        <v>11.06</v>
      </c>
      <c r="G18" s="107">
        <v>12.26</v>
      </c>
      <c r="H18" s="103"/>
      <c r="I18" s="107">
        <v>-1.39</v>
      </c>
      <c r="J18" s="107">
        <v>-1.7300000000000002</v>
      </c>
      <c r="K18" s="102">
        <v>4.0600000000000005</v>
      </c>
      <c r="L18" s="102">
        <v>10.38</v>
      </c>
      <c r="M18" s="102">
        <v>11.32</v>
      </c>
      <c r="N18" s="103"/>
      <c r="O18" s="107">
        <v>1.1200000000000001</v>
      </c>
      <c r="P18" s="107">
        <v>24.864999999999998</v>
      </c>
    </row>
    <row r="19" spans="1:16" ht="28.5" x14ac:dyDescent="0.2">
      <c r="A19" s="160" t="s">
        <v>257</v>
      </c>
      <c r="B19" s="7"/>
      <c r="C19" s="16" t="s">
        <v>18</v>
      </c>
      <c r="D19" s="17"/>
      <c r="E19" s="107"/>
      <c r="F19" s="107"/>
      <c r="G19" s="107"/>
      <c r="H19" s="103"/>
      <c r="I19" s="107"/>
      <c r="J19" s="107"/>
      <c r="K19" s="102"/>
      <c r="L19" s="102"/>
      <c r="M19" s="102"/>
      <c r="N19" s="103"/>
      <c r="O19" s="107"/>
      <c r="P19" s="107">
        <v>-25.193000000000001</v>
      </c>
    </row>
    <row r="20" spans="1:16" ht="16.5" customHeight="1" x14ac:dyDescent="0.2">
      <c r="A20" s="11" t="s">
        <v>43</v>
      </c>
      <c r="B20" s="7"/>
      <c r="C20" s="16" t="s">
        <v>18</v>
      </c>
      <c r="D20" s="17"/>
      <c r="E20" s="107">
        <v>13.07</v>
      </c>
      <c r="F20" s="107">
        <v>15.26</v>
      </c>
      <c r="G20" s="107">
        <v>15.62</v>
      </c>
      <c r="H20" s="103"/>
      <c r="I20" s="107">
        <v>3.33</v>
      </c>
      <c r="J20" s="107">
        <v>3.45</v>
      </c>
      <c r="K20" s="102">
        <v>3.3099999999999996</v>
      </c>
      <c r="L20" s="102">
        <v>3.1300000000000008</v>
      </c>
      <c r="M20" s="102">
        <v>13.22</v>
      </c>
      <c r="N20" s="103"/>
      <c r="O20" s="107">
        <v>2.96</v>
      </c>
      <c r="P20" s="107">
        <v>2.9710000000000001</v>
      </c>
    </row>
    <row r="21" spans="1:16" ht="16.5" customHeight="1" x14ac:dyDescent="0.2">
      <c r="A21" s="11" t="s">
        <v>6</v>
      </c>
      <c r="B21" s="7"/>
      <c r="C21" s="16" t="s">
        <v>18</v>
      </c>
      <c r="D21" s="17"/>
      <c r="E21" s="107"/>
      <c r="F21" s="107"/>
      <c r="G21" s="107"/>
      <c r="H21" s="103"/>
      <c r="I21" s="107"/>
      <c r="J21" s="107"/>
      <c r="K21" s="102"/>
      <c r="L21" s="102">
        <v>0</v>
      </c>
      <c r="M21" s="102">
        <v>0</v>
      </c>
      <c r="N21" s="103"/>
      <c r="O21" s="107"/>
      <c r="P21" s="107">
        <v>-11.39</v>
      </c>
    </row>
    <row r="22" spans="1:16" ht="16.5" customHeight="1" x14ac:dyDescent="0.2">
      <c r="A22" s="11" t="s">
        <v>55</v>
      </c>
      <c r="B22" s="7"/>
      <c r="C22" s="16" t="s">
        <v>18</v>
      </c>
      <c r="D22" s="17"/>
      <c r="E22" s="107">
        <v>188.33</v>
      </c>
      <c r="F22" s="107">
        <v>-62.28</v>
      </c>
      <c r="G22" s="107">
        <v>6.1</v>
      </c>
      <c r="H22" s="103"/>
      <c r="I22" s="107">
        <v>27.75</v>
      </c>
      <c r="J22" s="107">
        <v>20.89</v>
      </c>
      <c r="K22" s="102">
        <v>-16.88</v>
      </c>
      <c r="L22" s="102">
        <v>-3.9400000000000013</v>
      </c>
      <c r="M22" s="102">
        <v>27.82</v>
      </c>
      <c r="N22" s="103"/>
      <c r="O22" s="107">
        <v>-51.88</v>
      </c>
      <c r="P22" s="107">
        <v>81.698999999999998</v>
      </c>
    </row>
    <row r="23" spans="1:16" s="7" customFormat="1" ht="16.5" customHeight="1" x14ac:dyDescent="0.2">
      <c r="A23" s="11" t="s">
        <v>56</v>
      </c>
      <c r="C23" s="16" t="s">
        <v>18</v>
      </c>
      <c r="D23" s="17"/>
      <c r="E23" s="104">
        <v>90.59</v>
      </c>
      <c r="F23" s="104">
        <v>103.96</v>
      </c>
      <c r="G23" s="104">
        <v>156.46</v>
      </c>
      <c r="H23" s="103"/>
      <c r="I23" s="104">
        <v>35.07</v>
      </c>
      <c r="J23" s="104">
        <v>40.98</v>
      </c>
      <c r="K23" s="102">
        <v>33.350000000000016</v>
      </c>
      <c r="L23" s="102">
        <v>51.82</v>
      </c>
      <c r="M23" s="102">
        <v>161.22</v>
      </c>
      <c r="N23" s="103"/>
      <c r="O23" s="104">
        <v>49.09</v>
      </c>
      <c r="P23" s="104">
        <v>52.116</v>
      </c>
    </row>
    <row r="24" spans="1:16" ht="16.5" customHeight="1" x14ac:dyDescent="0.2">
      <c r="A24" s="7"/>
      <c r="C24" s="39"/>
      <c r="D24" s="3"/>
      <c r="E24" s="108"/>
      <c r="F24" s="108"/>
      <c r="G24" s="108"/>
      <c r="H24" s="108"/>
      <c r="I24" s="108"/>
      <c r="J24" s="108"/>
      <c r="K24" s="108"/>
      <c r="L24" s="108"/>
      <c r="M24" s="108"/>
      <c r="N24" s="108"/>
      <c r="O24" s="108"/>
      <c r="P24" s="108"/>
    </row>
    <row r="25" spans="1:16" ht="16.5" customHeight="1" x14ac:dyDescent="0.2">
      <c r="A25" s="15" t="s">
        <v>57</v>
      </c>
      <c r="C25" s="3"/>
      <c r="D25" s="3"/>
      <c r="E25" s="108"/>
      <c r="F25" s="108"/>
      <c r="G25" s="108"/>
      <c r="H25" s="108"/>
      <c r="I25" s="108"/>
      <c r="J25" s="108"/>
      <c r="K25" s="108"/>
      <c r="L25" s="108"/>
      <c r="M25" s="108"/>
      <c r="N25" s="108"/>
      <c r="O25" s="108"/>
      <c r="P25" s="108"/>
    </row>
    <row r="26" spans="1:16" ht="16.5" customHeight="1" x14ac:dyDescent="0.2">
      <c r="A26" s="11" t="s">
        <v>22</v>
      </c>
      <c r="C26" s="16" t="s">
        <v>18</v>
      </c>
      <c r="D26" s="3"/>
      <c r="E26" s="102"/>
      <c r="F26" s="102"/>
      <c r="G26" s="102"/>
      <c r="H26" s="103"/>
      <c r="I26" s="102"/>
      <c r="J26" s="102"/>
      <c r="K26" s="102"/>
      <c r="L26" s="102">
        <v>-0.16</v>
      </c>
      <c r="M26" s="102">
        <v>-0.16</v>
      </c>
      <c r="N26" s="103"/>
      <c r="O26" s="102"/>
      <c r="P26" s="102"/>
    </row>
    <row r="27" spans="1:16" ht="16.5" customHeight="1" x14ac:dyDescent="0.2">
      <c r="A27" s="11" t="s">
        <v>58</v>
      </c>
      <c r="C27" s="16" t="s">
        <v>18</v>
      </c>
      <c r="D27" s="3"/>
      <c r="E27" s="102">
        <v>2.4</v>
      </c>
      <c r="F27" s="102">
        <v>-168.23</v>
      </c>
      <c r="G27" s="102">
        <v>-371.7</v>
      </c>
      <c r="H27" s="103"/>
      <c r="I27" s="102">
        <v>172.88</v>
      </c>
      <c r="J27" s="102">
        <v>-118.96</v>
      </c>
      <c r="K27" s="102">
        <v>220.14999999999998</v>
      </c>
      <c r="L27" s="102">
        <v>-323.52999999999997</v>
      </c>
      <c r="M27" s="102">
        <v>-49.45999999999998</v>
      </c>
      <c r="N27" s="103"/>
      <c r="O27" s="102">
        <v>283.36</v>
      </c>
      <c r="P27" s="102">
        <v>-4.3460000000000036</v>
      </c>
    </row>
    <row r="28" spans="1:16" ht="16.5" customHeight="1" x14ac:dyDescent="0.2">
      <c r="A28" s="11" t="s">
        <v>26</v>
      </c>
      <c r="C28" s="16" t="s">
        <v>18</v>
      </c>
      <c r="D28" s="3"/>
      <c r="E28" s="102">
        <v>39.270000000000003</v>
      </c>
      <c r="F28" s="102">
        <v>-90.67</v>
      </c>
      <c r="G28" s="102">
        <v>-13.92</v>
      </c>
      <c r="H28" s="103"/>
      <c r="I28" s="102">
        <v>29.76</v>
      </c>
      <c r="J28" s="102">
        <v>-9.860000000000003</v>
      </c>
      <c r="K28" s="102">
        <v>11.14</v>
      </c>
      <c r="L28" s="102">
        <v>3.1000000000000014</v>
      </c>
      <c r="M28" s="102">
        <v>34.14</v>
      </c>
      <c r="N28" s="103"/>
      <c r="O28" s="102">
        <v>16.89</v>
      </c>
      <c r="P28" s="102">
        <v>-30.035</v>
      </c>
    </row>
    <row r="29" spans="1:16" ht="16.5" customHeight="1" x14ac:dyDescent="0.2">
      <c r="A29" s="11" t="s">
        <v>27</v>
      </c>
      <c r="C29" s="16" t="s">
        <v>18</v>
      </c>
      <c r="D29" s="3"/>
      <c r="E29" s="102">
        <v>65.47</v>
      </c>
      <c r="F29" s="102">
        <v>-150.85</v>
      </c>
      <c r="G29" s="102">
        <v>57.03</v>
      </c>
      <c r="H29" s="103"/>
      <c r="I29" s="102">
        <v>65.42</v>
      </c>
      <c r="J29" s="102">
        <v>-5.5900000000000034</v>
      </c>
      <c r="K29" s="102">
        <v>-12</v>
      </c>
      <c r="L29" s="102">
        <v>-34.28</v>
      </c>
      <c r="M29" s="102">
        <v>13.549999999999997</v>
      </c>
      <c r="N29" s="103"/>
      <c r="O29" s="102">
        <v>33.21</v>
      </c>
      <c r="P29" s="102">
        <v>-22.514000000000003</v>
      </c>
    </row>
    <row r="30" spans="1:16" ht="16.5" customHeight="1" x14ac:dyDescent="0.2">
      <c r="A30" s="11" t="s">
        <v>28</v>
      </c>
      <c r="C30" s="16" t="s">
        <v>18</v>
      </c>
      <c r="D30" s="3"/>
      <c r="E30" s="102">
        <v>8.8699999999999992</v>
      </c>
      <c r="F30" s="102">
        <v>1.88</v>
      </c>
      <c r="G30" s="102">
        <v>-1.66</v>
      </c>
      <c r="H30" s="103"/>
      <c r="I30" s="102">
        <v>-3.9</v>
      </c>
      <c r="J30" s="102">
        <v>0.10000000000000009</v>
      </c>
      <c r="K30" s="102">
        <v>-3.1100000000000003</v>
      </c>
      <c r="L30" s="102">
        <v>-0.42999999999999972</v>
      </c>
      <c r="M30" s="102">
        <v>-7.34</v>
      </c>
      <c r="N30" s="103"/>
      <c r="O30" s="102">
        <v>-5.68</v>
      </c>
      <c r="P30" s="102">
        <v>-0.68100000000000005</v>
      </c>
    </row>
    <row r="31" spans="1:16" s="23" customFormat="1" ht="16.5" customHeight="1" x14ac:dyDescent="0.25">
      <c r="A31" s="25" t="s">
        <v>29</v>
      </c>
      <c r="B31" s="24"/>
      <c r="C31" s="37" t="s">
        <v>18</v>
      </c>
      <c r="D31" s="38"/>
      <c r="E31" s="104">
        <v>-2.34</v>
      </c>
      <c r="F31" s="104">
        <v>-34.81</v>
      </c>
      <c r="G31" s="104">
        <v>-31.48</v>
      </c>
      <c r="H31" s="105"/>
      <c r="I31" s="104">
        <v>-8.2200000000000006</v>
      </c>
      <c r="J31" s="104">
        <v>-21.799999999999997</v>
      </c>
      <c r="K31" s="102">
        <v>-6.4200000000000017</v>
      </c>
      <c r="L31" s="102">
        <v>8.9200000000000017</v>
      </c>
      <c r="M31" s="102">
        <v>-27.519999999999996</v>
      </c>
      <c r="N31" s="103"/>
      <c r="O31" s="104">
        <v>9.0399999999999991</v>
      </c>
      <c r="P31" s="104">
        <v>-18.440999999999999</v>
      </c>
    </row>
    <row r="32" spans="1:16" ht="16.5" customHeight="1" x14ac:dyDescent="0.2">
      <c r="A32" s="11" t="s">
        <v>31</v>
      </c>
      <c r="C32" s="16" t="s">
        <v>18</v>
      </c>
      <c r="D32" s="3"/>
      <c r="E32" s="107">
        <v>-18.100000000000001</v>
      </c>
      <c r="F32" s="107">
        <v>-13.2</v>
      </c>
      <c r="G32" s="107">
        <v>5.2</v>
      </c>
      <c r="H32" s="103"/>
      <c r="I32" s="107">
        <v>-10.46</v>
      </c>
      <c r="J32" s="107">
        <v>-10.52</v>
      </c>
      <c r="K32" s="102">
        <v>40.72</v>
      </c>
      <c r="L32" s="102">
        <v>-1.5699999999999932</v>
      </c>
      <c r="M32" s="102">
        <v>18.170000000000005</v>
      </c>
      <c r="N32" s="103"/>
      <c r="O32" s="107">
        <v>-30.26</v>
      </c>
      <c r="P32" s="107">
        <v>-1.3639999999999972</v>
      </c>
    </row>
    <row r="33" spans="1:16" ht="16.5" customHeight="1" x14ac:dyDescent="0.2">
      <c r="A33" s="11" t="s">
        <v>30</v>
      </c>
      <c r="C33" s="16" t="s">
        <v>18</v>
      </c>
      <c r="D33" s="3"/>
      <c r="E33" s="107">
        <v>-1.0900000000000001</v>
      </c>
      <c r="F33" s="107">
        <v>-130.05000000000001</v>
      </c>
      <c r="G33" s="107">
        <v>61.01</v>
      </c>
      <c r="H33" s="103"/>
      <c r="I33" s="107">
        <v>15.22</v>
      </c>
      <c r="J33" s="107">
        <v>25.660000000000004</v>
      </c>
      <c r="K33" s="102">
        <v>-6.75</v>
      </c>
      <c r="L33" s="102">
        <v>-3.5700000000000056</v>
      </c>
      <c r="M33" s="102">
        <v>30.559999999999995</v>
      </c>
      <c r="N33" s="103"/>
      <c r="O33" s="107">
        <v>-8.39</v>
      </c>
      <c r="P33" s="107">
        <v>5.2190000000000012</v>
      </c>
    </row>
    <row r="34" spans="1:16" ht="16.5" customHeight="1" x14ac:dyDescent="0.2">
      <c r="A34" s="11" t="s">
        <v>34</v>
      </c>
      <c r="C34" s="16" t="s">
        <v>18</v>
      </c>
      <c r="D34" s="3"/>
      <c r="E34" s="107">
        <v>-0.23</v>
      </c>
      <c r="F34" s="107">
        <v>-6.22</v>
      </c>
      <c r="G34" s="107">
        <v>9.1999999999999993</v>
      </c>
      <c r="H34" s="103"/>
      <c r="I34" s="107">
        <v>-0.19</v>
      </c>
      <c r="J34" s="107">
        <v>0.37</v>
      </c>
      <c r="K34" s="102">
        <v>0.44000000000000006</v>
      </c>
      <c r="L34" s="102">
        <v>0.49</v>
      </c>
      <c r="M34" s="102">
        <v>1.1100000000000001</v>
      </c>
      <c r="N34" s="103"/>
      <c r="O34" s="107">
        <v>0.32</v>
      </c>
      <c r="P34" s="107">
        <v>0.30199999999999999</v>
      </c>
    </row>
    <row r="35" spans="1:16" ht="16.5" customHeight="1" x14ac:dyDescent="0.2">
      <c r="A35" s="11" t="s">
        <v>33</v>
      </c>
      <c r="C35" s="16" t="s">
        <v>18</v>
      </c>
      <c r="D35" s="3"/>
      <c r="E35" s="102">
        <v>-3.2</v>
      </c>
      <c r="F35" s="102">
        <v>0.14000000000000001</v>
      </c>
      <c r="G35" s="102">
        <v>-0.5</v>
      </c>
      <c r="H35" s="103"/>
      <c r="I35" s="102">
        <v>-0.6</v>
      </c>
      <c r="J35" s="102">
        <v>-0.50000000000000011</v>
      </c>
      <c r="K35" s="102">
        <v>-9.06</v>
      </c>
      <c r="L35" s="102">
        <v>-25.819999999999993</v>
      </c>
      <c r="M35" s="102">
        <v>-35.97999999999999</v>
      </c>
      <c r="N35" s="103"/>
      <c r="O35" s="102">
        <v>-1.84</v>
      </c>
      <c r="P35" s="102">
        <v>-4.8310000000000004</v>
      </c>
    </row>
    <row r="36" spans="1:16" ht="16.5" customHeight="1" x14ac:dyDescent="0.2">
      <c r="A36" s="15" t="s">
        <v>133</v>
      </c>
      <c r="C36" s="3"/>
      <c r="D36" s="3"/>
      <c r="E36" s="108"/>
      <c r="F36" s="108"/>
      <c r="G36" s="108"/>
      <c r="H36" s="108"/>
      <c r="I36" s="108"/>
      <c r="J36" s="108"/>
      <c r="K36" s="108"/>
      <c r="L36" s="108"/>
      <c r="M36" s="108"/>
      <c r="N36" s="108"/>
      <c r="O36" s="108"/>
      <c r="P36" s="108"/>
    </row>
    <row r="37" spans="1:16" ht="16.5" customHeight="1" x14ac:dyDescent="0.2">
      <c r="A37" s="11" t="s">
        <v>38</v>
      </c>
      <c r="C37" s="16" t="s">
        <v>18</v>
      </c>
      <c r="D37" s="3"/>
      <c r="E37" s="107">
        <v>38.17</v>
      </c>
      <c r="F37" s="107">
        <v>-17.579999999999998</v>
      </c>
      <c r="G37" s="107">
        <v>44.79</v>
      </c>
      <c r="H37" s="103"/>
      <c r="I37" s="107">
        <v>-18.12</v>
      </c>
      <c r="J37" s="107">
        <v>62.760000000000005</v>
      </c>
      <c r="K37" s="102">
        <v>-54.42</v>
      </c>
      <c r="L37" s="102">
        <v>-24.740000000000009</v>
      </c>
      <c r="M37" s="102">
        <v>-34.52000000000001</v>
      </c>
      <c r="N37" s="103"/>
      <c r="O37" s="107">
        <v>-25.77</v>
      </c>
      <c r="P37" s="107">
        <v>7.602999999999998</v>
      </c>
    </row>
    <row r="38" spans="1:16" ht="16.5" customHeight="1" x14ac:dyDescent="0.2">
      <c r="A38" s="11" t="s">
        <v>39</v>
      </c>
      <c r="C38" s="16" t="s">
        <v>18</v>
      </c>
      <c r="D38" s="3"/>
      <c r="E38" s="107">
        <v>13.93</v>
      </c>
      <c r="F38" s="107">
        <v>1.37</v>
      </c>
      <c r="G38" s="107">
        <v>-21.95</v>
      </c>
      <c r="H38" s="103"/>
      <c r="I38" s="107">
        <v>1.98</v>
      </c>
      <c r="J38" s="107">
        <v>-2.81</v>
      </c>
      <c r="K38" s="102">
        <v>7.15</v>
      </c>
      <c r="L38" s="102">
        <v>5.0299999999999994</v>
      </c>
      <c r="M38" s="102">
        <v>11.35</v>
      </c>
      <c r="N38" s="103"/>
      <c r="O38" s="107">
        <v>-15.67</v>
      </c>
      <c r="P38" s="107">
        <v>4.5860000000000003</v>
      </c>
    </row>
    <row r="39" spans="1:16" ht="16.5" customHeight="1" x14ac:dyDescent="0.2">
      <c r="A39" s="11" t="s">
        <v>40</v>
      </c>
      <c r="C39" s="16" t="s">
        <v>18</v>
      </c>
      <c r="D39" s="3"/>
      <c r="E39" s="107">
        <v>-39.97</v>
      </c>
      <c r="F39" s="107">
        <v>282.89999999999998</v>
      </c>
      <c r="G39" s="107">
        <v>-231.74</v>
      </c>
      <c r="H39" s="103"/>
      <c r="I39" s="107">
        <v>-65.319999999999993</v>
      </c>
      <c r="J39" s="107">
        <v>-98.010000000000019</v>
      </c>
      <c r="K39" s="102">
        <v>18.54000000000002</v>
      </c>
      <c r="L39" s="102">
        <v>-132.47</v>
      </c>
      <c r="M39" s="102">
        <v>-277.26</v>
      </c>
      <c r="N39" s="103"/>
      <c r="O39" s="107">
        <v>-56.26</v>
      </c>
      <c r="P39" s="107">
        <v>28.348999999999997</v>
      </c>
    </row>
    <row r="40" spans="1:16" s="23" customFormat="1" ht="16.5" customHeight="1" x14ac:dyDescent="0.25">
      <c r="A40" s="25" t="s">
        <v>41</v>
      </c>
      <c r="B40" s="24"/>
      <c r="C40" s="37" t="s">
        <v>18</v>
      </c>
      <c r="D40" s="38"/>
      <c r="E40" s="106">
        <v>-9.2799999999999994</v>
      </c>
      <c r="F40" s="106">
        <v>-6.54</v>
      </c>
      <c r="G40" s="106">
        <v>-19.47</v>
      </c>
      <c r="H40" s="105"/>
      <c r="I40" s="106">
        <v>-37.58</v>
      </c>
      <c r="J40" s="106">
        <v>-14.950000000000003</v>
      </c>
      <c r="K40" s="102">
        <v>14.490000000000002</v>
      </c>
      <c r="L40" s="102">
        <v>29.380000000000003</v>
      </c>
      <c r="M40" s="102">
        <v>-8.6599999999999966</v>
      </c>
      <c r="N40" s="103"/>
      <c r="O40" s="106">
        <v>-16.91</v>
      </c>
      <c r="P40" s="106">
        <v>-1.088000000000001</v>
      </c>
    </row>
    <row r="41" spans="1:16" ht="16.5" customHeight="1" x14ac:dyDescent="0.2">
      <c r="A41" s="25" t="s">
        <v>45</v>
      </c>
      <c r="B41" s="24"/>
      <c r="C41" s="37" t="s">
        <v>18</v>
      </c>
      <c r="D41" s="38"/>
      <c r="E41" s="106"/>
      <c r="F41" s="106">
        <v>0.1</v>
      </c>
      <c r="G41" s="106"/>
      <c r="H41" s="105"/>
      <c r="I41" s="106"/>
      <c r="J41" s="106"/>
      <c r="K41" s="102"/>
      <c r="L41" s="102"/>
      <c r="M41" s="102"/>
      <c r="N41" s="103"/>
      <c r="O41" s="106"/>
      <c r="P41" s="106">
        <v>0</v>
      </c>
    </row>
    <row r="42" spans="1:16" ht="16.5" customHeight="1" x14ac:dyDescent="0.2">
      <c r="A42" s="11" t="s">
        <v>44</v>
      </c>
      <c r="C42" s="16" t="s">
        <v>18</v>
      </c>
      <c r="D42" s="3"/>
      <c r="E42" s="107">
        <v>7.01</v>
      </c>
      <c r="F42" s="107">
        <v>-2.25</v>
      </c>
      <c r="G42" s="107">
        <v>-12.13</v>
      </c>
      <c r="H42" s="103"/>
      <c r="I42" s="107">
        <v>-1.95</v>
      </c>
      <c r="J42" s="107">
        <v>-9.1900000000000013</v>
      </c>
      <c r="K42" s="102">
        <v>1.2400000000000011</v>
      </c>
      <c r="L42" s="102">
        <v>-1.1700000000000008</v>
      </c>
      <c r="M42" s="102">
        <v>-11.07</v>
      </c>
      <c r="N42" s="103"/>
      <c r="O42" s="107">
        <v>-0.2</v>
      </c>
      <c r="P42" s="107">
        <v>1.647</v>
      </c>
    </row>
    <row r="43" spans="1:16" ht="16.5" customHeight="1" x14ac:dyDescent="0.2">
      <c r="A43" s="10" t="s">
        <v>59</v>
      </c>
      <c r="C43" s="16" t="s">
        <v>18</v>
      </c>
      <c r="D43" s="3"/>
      <c r="E43" s="107">
        <v>0.12</v>
      </c>
      <c r="F43" s="107">
        <v>239.12</v>
      </c>
      <c r="G43" s="107">
        <v>-26.41</v>
      </c>
      <c r="H43" s="103"/>
      <c r="I43" s="107">
        <v>13.93</v>
      </c>
      <c r="J43" s="107">
        <v>39.729999999999997</v>
      </c>
      <c r="K43" s="102">
        <v>-13.719999999999999</v>
      </c>
      <c r="L43" s="102">
        <v>55.839999999999996</v>
      </c>
      <c r="M43" s="102">
        <v>95.78</v>
      </c>
      <c r="N43" s="103"/>
      <c r="O43" s="107">
        <v>30.02</v>
      </c>
      <c r="P43" s="107">
        <v>-37.179000000000002</v>
      </c>
    </row>
    <row r="44" spans="1:16" ht="16.5" customHeight="1" x14ac:dyDescent="0.2">
      <c r="A44" s="10" t="s">
        <v>60</v>
      </c>
      <c r="C44" s="16" t="s">
        <v>18</v>
      </c>
      <c r="D44" s="3"/>
      <c r="E44" s="107">
        <v>11.26</v>
      </c>
      <c r="F44" s="107">
        <v>28.34</v>
      </c>
      <c r="G44" s="107">
        <v>31</v>
      </c>
      <c r="H44" s="103"/>
      <c r="I44" s="107">
        <v>11.32</v>
      </c>
      <c r="J44" s="107">
        <v>10.09</v>
      </c>
      <c r="K44" s="102">
        <v>6.4899999999999984</v>
      </c>
      <c r="L44" s="102">
        <v>8.6499999999999986</v>
      </c>
      <c r="M44" s="102">
        <v>36.549999999999997</v>
      </c>
      <c r="N44" s="103"/>
      <c r="O44" s="107">
        <v>5.48</v>
      </c>
      <c r="P44" s="107">
        <v>6.1349999999999998</v>
      </c>
    </row>
    <row r="45" spans="1:16" ht="16.5" customHeight="1" x14ac:dyDescent="0.2">
      <c r="A45" s="10" t="s">
        <v>61</v>
      </c>
      <c r="C45" s="16" t="s">
        <v>18</v>
      </c>
      <c r="D45" s="3"/>
      <c r="E45" s="107">
        <v>-778.34</v>
      </c>
      <c r="F45" s="107">
        <v>-970.31</v>
      </c>
      <c r="G45" s="107">
        <v>-1097.77</v>
      </c>
      <c r="H45" s="103"/>
      <c r="I45" s="107">
        <v>-53.24</v>
      </c>
      <c r="J45" s="107">
        <v>-1059.1299999999999</v>
      </c>
      <c r="K45" s="102">
        <v>-123.61000000000013</v>
      </c>
      <c r="L45" s="102">
        <v>-98.509999999999991</v>
      </c>
      <c r="M45" s="102">
        <v>-1334.49</v>
      </c>
      <c r="N45" s="103"/>
      <c r="O45" s="107">
        <v>-55.76</v>
      </c>
      <c r="P45" s="107">
        <v>-1131.0229999999999</v>
      </c>
    </row>
    <row r="46" spans="1:16" s="23" customFormat="1" ht="16.5" customHeight="1" x14ac:dyDescent="0.25">
      <c r="A46" s="13" t="s">
        <v>62</v>
      </c>
      <c r="B46" s="1"/>
      <c r="C46" s="33" t="s">
        <v>18</v>
      </c>
      <c r="D46" s="17"/>
      <c r="E46" s="109">
        <v>2660.0499999999997</v>
      </c>
      <c r="F46" s="109">
        <v>2908.1090000000008</v>
      </c>
      <c r="G46" s="109">
        <v>3454.8000000000015</v>
      </c>
      <c r="H46" s="110"/>
      <c r="I46" s="109">
        <v>1553.0900000000001</v>
      </c>
      <c r="J46" s="109">
        <v>100.38000000000034</v>
      </c>
      <c r="K46" s="109">
        <v>1395.6499999999999</v>
      </c>
      <c r="L46" s="109">
        <v>690.69999999999959</v>
      </c>
      <c r="M46" s="109">
        <v>3739.8199999999997</v>
      </c>
      <c r="N46" s="110"/>
      <c r="O46" s="109">
        <v>1387.6269999999995</v>
      </c>
      <c r="P46" s="109">
        <v>385.03116099999988</v>
      </c>
    </row>
    <row r="47" spans="1:16" ht="16.5" customHeight="1" x14ac:dyDescent="0.25">
      <c r="A47" s="23"/>
      <c r="B47" s="23"/>
      <c r="C47" s="29"/>
      <c r="D47" s="29"/>
      <c r="E47" s="111"/>
      <c r="F47" s="111"/>
      <c r="G47" s="111"/>
      <c r="H47" s="111"/>
      <c r="I47" s="111"/>
      <c r="J47" s="111"/>
      <c r="K47" s="111"/>
      <c r="L47" s="111"/>
      <c r="M47" s="111"/>
      <c r="N47" s="111"/>
      <c r="O47" s="111"/>
      <c r="P47" s="111"/>
    </row>
    <row r="48" spans="1:16" ht="16.5" customHeight="1" x14ac:dyDescent="0.25">
      <c r="A48" s="9" t="s">
        <v>64</v>
      </c>
      <c r="C48" s="3"/>
      <c r="D48" s="3"/>
      <c r="E48" s="108"/>
      <c r="F48" s="108"/>
      <c r="G48" s="108"/>
      <c r="H48" s="108"/>
      <c r="I48" s="108"/>
      <c r="J48" s="108"/>
      <c r="K48" s="108"/>
      <c r="L48" s="108"/>
      <c r="M48" s="108"/>
      <c r="N48" s="108"/>
      <c r="O48" s="108"/>
      <c r="P48" s="108"/>
    </row>
    <row r="49" spans="1:16" ht="28.5" x14ac:dyDescent="0.2">
      <c r="A49" s="181" t="s">
        <v>259</v>
      </c>
      <c r="C49" s="16" t="s">
        <v>18</v>
      </c>
      <c r="D49" s="3"/>
      <c r="E49" s="102"/>
      <c r="F49" s="102"/>
      <c r="G49" s="102"/>
      <c r="H49" s="103"/>
      <c r="I49" s="102"/>
      <c r="J49" s="102"/>
      <c r="K49" s="102"/>
      <c r="L49" s="102"/>
      <c r="M49" s="102"/>
      <c r="N49" s="103"/>
      <c r="O49" s="102"/>
      <c r="P49" s="102">
        <v>381.54399999999998</v>
      </c>
    </row>
    <row r="50" spans="1:16" ht="30" customHeight="1" x14ac:dyDescent="0.2">
      <c r="A50" s="35" t="s">
        <v>147</v>
      </c>
      <c r="C50" s="16" t="s">
        <v>18</v>
      </c>
      <c r="D50" s="3"/>
      <c r="E50" s="102">
        <v>-2.5299999999999998</v>
      </c>
      <c r="F50" s="102">
        <v>0.27</v>
      </c>
      <c r="G50" s="102">
        <v>0.18</v>
      </c>
      <c r="H50" s="103"/>
      <c r="I50" s="102"/>
      <c r="J50" s="102"/>
      <c r="K50" s="102"/>
      <c r="L50" s="102"/>
      <c r="M50" s="102"/>
      <c r="N50" s="103"/>
      <c r="O50" s="102"/>
      <c r="P50" s="102">
        <v>0</v>
      </c>
    </row>
    <row r="51" spans="1:16" s="3" customFormat="1" ht="16.5" customHeight="1" x14ac:dyDescent="0.2">
      <c r="A51" s="10" t="s">
        <v>137</v>
      </c>
      <c r="B51" s="1"/>
      <c r="C51" s="16" t="s">
        <v>18</v>
      </c>
      <c r="E51" s="102">
        <v>-342</v>
      </c>
      <c r="F51" s="102">
        <v>-1889.56</v>
      </c>
      <c r="G51" s="102">
        <v>-1883.98</v>
      </c>
      <c r="H51" s="103"/>
      <c r="I51" s="102"/>
      <c r="J51" s="102"/>
      <c r="K51" s="102"/>
      <c r="L51" s="102">
        <v>-240.95</v>
      </c>
      <c r="M51" s="102">
        <v>-240.95</v>
      </c>
      <c r="N51" s="103"/>
      <c r="O51" s="102"/>
      <c r="P51" s="102">
        <v>-812.83299999999997</v>
      </c>
    </row>
    <row r="52" spans="1:16" s="23" customFormat="1" ht="16.5" customHeight="1" x14ac:dyDescent="0.25">
      <c r="A52" s="10" t="s">
        <v>138</v>
      </c>
      <c r="B52" s="1"/>
      <c r="C52" s="16" t="s">
        <v>18</v>
      </c>
      <c r="D52" s="3"/>
      <c r="E52" s="102"/>
      <c r="F52" s="102"/>
      <c r="G52" s="102">
        <v>-0.15</v>
      </c>
      <c r="H52" s="103"/>
      <c r="I52" s="102"/>
      <c r="J52" s="102"/>
      <c r="K52" s="102"/>
      <c r="L52" s="102"/>
      <c r="M52" s="102"/>
      <c r="N52" s="103"/>
      <c r="O52" s="102"/>
      <c r="P52" s="102">
        <v>0</v>
      </c>
    </row>
    <row r="53" spans="1:16" ht="16.5" customHeight="1" x14ac:dyDescent="0.2">
      <c r="A53" s="10" t="s">
        <v>135</v>
      </c>
      <c r="C53" s="16" t="s">
        <v>18</v>
      </c>
      <c r="D53" s="3"/>
      <c r="E53" s="102"/>
      <c r="F53" s="102"/>
      <c r="G53" s="102">
        <v>0.52</v>
      </c>
      <c r="H53" s="103"/>
      <c r="I53" s="102"/>
      <c r="J53" s="102"/>
      <c r="K53" s="102">
        <v>0.51</v>
      </c>
      <c r="L53" s="102"/>
      <c r="M53" s="102">
        <v>0.51</v>
      </c>
      <c r="N53" s="103"/>
      <c r="O53" s="102"/>
      <c r="P53" s="102">
        <v>0.84299999999999997</v>
      </c>
    </row>
    <row r="54" spans="1:16" ht="16.5" customHeight="1" x14ac:dyDescent="0.2">
      <c r="A54" s="10" t="s">
        <v>65</v>
      </c>
      <c r="C54" s="16" t="s">
        <v>18</v>
      </c>
      <c r="D54" s="3"/>
      <c r="E54" s="102">
        <v>0.61</v>
      </c>
      <c r="F54" s="102">
        <v>2.16</v>
      </c>
      <c r="G54" s="102">
        <v>0.85</v>
      </c>
      <c r="H54" s="103"/>
      <c r="I54" s="102">
        <v>0.21</v>
      </c>
      <c r="J54" s="102">
        <v>0.19999999999999998</v>
      </c>
      <c r="K54" s="102">
        <v>0.20000000000000004</v>
      </c>
      <c r="L54" s="102"/>
      <c r="M54" s="102">
        <v>0.61</v>
      </c>
      <c r="N54" s="103"/>
      <c r="O54" s="102">
        <v>0.18</v>
      </c>
      <c r="P54" s="102">
        <v>0.15900000000000003</v>
      </c>
    </row>
    <row r="55" spans="1:16" ht="16.5" customHeight="1" x14ac:dyDescent="0.2">
      <c r="A55" s="18" t="s">
        <v>66</v>
      </c>
      <c r="B55" s="3"/>
      <c r="C55" s="16" t="s">
        <v>18</v>
      </c>
      <c r="D55" s="3"/>
      <c r="E55" s="102">
        <v>-1944.32</v>
      </c>
      <c r="F55" s="102">
        <v>-2206.1</v>
      </c>
      <c r="G55" s="102">
        <v>-2805.79</v>
      </c>
      <c r="H55" s="103"/>
      <c r="I55" s="102">
        <v>-669.88</v>
      </c>
      <c r="J55" s="102">
        <v>-747.63</v>
      </c>
      <c r="K55" s="102">
        <v>-719.19999999999993</v>
      </c>
      <c r="L55" s="102">
        <v>-496.6999999999997</v>
      </c>
      <c r="M55" s="102">
        <v>-2633.41</v>
      </c>
      <c r="N55" s="103"/>
      <c r="O55" s="102">
        <v>-540.97</v>
      </c>
      <c r="P55" s="102">
        <v>-570.87699999999995</v>
      </c>
    </row>
    <row r="56" spans="1:16" ht="16.5" customHeight="1" x14ac:dyDescent="0.2">
      <c r="A56" s="34" t="s">
        <v>67</v>
      </c>
      <c r="B56" s="24"/>
      <c r="C56" s="37" t="s">
        <v>18</v>
      </c>
      <c r="D56" s="38"/>
      <c r="E56" s="104">
        <v>-43.56</v>
      </c>
      <c r="F56" s="104">
        <v>-114.2</v>
      </c>
      <c r="G56" s="104">
        <v>-47.12</v>
      </c>
      <c r="H56" s="105"/>
      <c r="I56" s="104">
        <v>-62.03</v>
      </c>
      <c r="J56" s="104">
        <v>-16.069999999999993</v>
      </c>
      <c r="K56" s="102">
        <v>67.33</v>
      </c>
      <c r="L56" s="102">
        <v>-22.080000000000005</v>
      </c>
      <c r="M56" s="102">
        <v>-32.85</v>
      </c>
      <c r="N56" s="103"/>
      <c r="O56" s="104">
        <v>-68.569999999999993</v>
      </c>
      <c r="P56" s="104">
        <v>-64.90300000000002</v>
      </c>
    </row>
    <row r="57" spans="1:16" ht="16.5" customHeight="1" x14ac:dyDescent="0.25">
      <c r="A57" s="13" t="s">
        <v>68</v>
      </c>
      <c r="C57" s="33" t="s">
        <v>18</v>
      </c>
      <c r="D57" s="17"/>
      <c r="E57" s="109">
        <v>-2331.7999999999997</v>
      </c>
      <c r="F57" s="109">
        <v>-4207.4299999999994</v>
      </c>
      <c r="G57" s="109">
        <v>-4735.49</v>
      </c>
      <c r="H57" s="110"/>
      <c r="I57" s="109">
        <v>-731.69999999999993</v>
      </c>
      <c r="J57" s="109">
        <v>-763.5</v>
      </c>
      <c r="K57" s="109">
        <v>-651.15999999999985</v>
      </c>
      <c r="L57" s="109">
        <v>-759.72999999999968</v>
      </c>
      <c r="M57" s="109">
        <v>-2906.0899999999997</v>
      </c>
      <c r="N57" s="103"/>
      <c r="O57" s="109">
        <v>-609.36000000000013</v>
      </c>
      <c r="P57" s="109">
        <v>-1066.067</v>
      </c>
    </row>
    <row r="58" spans="1:16" ht="16.5" customHeight="1" x14ac:dyDescent="0.2">
      <c r="C58" s="3"/>
      <c r="D58" s="3"/>
      <c r="E58" s="108"/>
      <c r="F58" s="108"/>
      <c r="G58" s="108"/>
      <c r="H58" s="108"/>
      <c r="I58" s="108"/>
      <c r="J58" s="108"/>
      <c r="K58" s="108"/>
      <c r="L58" s="108"/>
      <c r="M58" s="108"/>
      <c r="N58" s="108"/>
      <c r="O58" s="108"/>
      <c r="P58" s="108"/>
    </row>
    <row r="59" spans="1:16" ht="16.5" customHeight="1" x14ac:dyDescent="0.25">
      <c r="A59" s="9" t="s">
        <v>69</v>
      </c>
      <c r="C59" s="3"/>
      <c r="D59" s="3"/>
      <c r="E59" s="108"/>
      <c r="F59" s="108"/>
      <c r="G59" s="108"/>
      <c r="H59" s="108"/>
      <c r="I59" s="108"/>
      <c r="J59" s="108"/>
      <c r="K59" s="108"/>
      <c r="L59" s="108"/>
      <c r="M59" s="108"/>
      <c r="N59" s="108"/>
      <c r="O59" s="108"/>
      <c r="P59" s="108"/>
    </row>
    <row r="60" spans="1:16" s="23" customFormat="1" ht="30" customHeight="1" x14ac:dyDescent="0.25">
      <c r="A60" s="35" t="s">
        <v>139</v>
      </c>
      <c r="B60" s="1"/>
      <c r="C60" s="16" t="s">
        <v>18</v>
      </c>
      <c r="D60" s="3"/>
      <c r="E60" s="102">
        <v>205.27</v>
      </c>
      <c r="F60" s="102">
        <v>-266.05</v>
      </c>
      <c r="G60" s="102">
        <v>-5.34</v>
      </c>
      <c r="H60" s="103"/>
      <c r="I60" s="102"/>
      <c r="J60" s="102"/>
      <c r="K60" s="102"/>
      <c r="L60" s="102"/>
      <c r="M60" s="102"/>
      <c r="N60" s="103"/>
      <c r="O60" s="102"/>
      <c r="P60" s="102"/>
    </row>
    <row r="61" spans="1:16" ht="30" customHeight="1" x14ac:dyDescent="0.2">
      <c r="A61" s="35" t="s">
        <v>140</v>
      </c>
      <c r="C61" s="16" t="s">
        <v>18</v>
      </c>
      <c r="D61" s="3"/>
      <c r="E61" s="102"/>
      <c r="F61" s="102">
        <v>329.76</v>
      </c>
      <c r="G61" s="102">
        <v>1502.77</v>
      </c>
      <c r="H61" s="103"/>
      <c r="I61" s="102"/>
      <c r="J61" s="102"/>
      <c r="K61" s="102"/>
      <c r="L61" s="102"/>
      <c r="M61" s="102"/>
      <c r="N61" s="103"/>
      <c r="O61" s="102"/>
      <c r="P61" s="102"/>
    </row>
    <row r="62" spans="1:16" ht="30" customHeight="1" x14ac:dyDescent="0.2">
      <c r="A62" s="35" t="s">
        <v>141</v>
      </c>
      <c r="C62" s="16" t="s">
        <v>18</v>
      </c>
      <c r="D62" s="3"/>
      <c r="E62" s="102"/>
      <c r="F62" s="102"/>
      <c r="G62" s="102">
        <v>-1849.95</v>
      </c>
      <c r="H62" s="103"/>
      <c r="I62" s="102"/>
      <c r="J62" s="102"/>
      <c r="K62" s="102"/>
      <c r="L62" s="102">
        <v>-62</v>
      </c>
      <c r="M62" s="102">
        <v>-62</v>
      </c>
      <c r="N62" s="103"/>
      <c r="O62" s="102"/>
      <c r="P62" s="102"/>
    </row>
    <row r="63" spans="1:16" ht="16.5" customHeight="1" x14ac:dyDescent="0.2">
      <c r="A63" s="10" t="s">
        <v>136</v>
      </c>
      <c r="C63" s="16" t="s">
        <v>18</v>
      </c>
      <c r="D63" s="3"/>
      <c r="E63" s="102">
        <v>693.68</v>
      </c>
      <c r="F63" s="102">
        <v>700</v>
      </c>
      <c r="G63" s="102">
        <v>500</v>
      </c>
      <c r="H63" s="103"/>
      <c r="I63" s="102"/>
      <c r="J63" s="102"/>
      <c r="K63" s="102">
        <v>500</v>
      </c>
      <c r="L63" s="102"/>
      <c r="M63" s="102">
        <v>500</v>
      </c>
      <c r="N63" s="103"/>
      <c r="O63" s="102"/>
      <c r="P63" s="102">
        <v>601.45600000000002</v>
      </c>
    </row>
    <row r="64" spans="1:16" s="23" customFormat="1" ht="30" customHeight="1" x14ac:dyDescent="0.25">
      <c r="A64" s="35" t="s">
        <v>142</v>
      </c>
      <c r="B64" s="1"/>
      <c r="C64" s="16" t="s">
        <v>18</v>
      </c>
      <c r="D64" s="3"/>
      <c r="E64" s="102"/>
      <c r="F64" s="102">
        <v>625</v>
      </c>
      <c r="G64" s="102">
        <v>478.12</v>
      </c>
      <c r="H64" s="103"/>
      <c r="I64" s="102"/>
      <c r="J64" s="102"/>
      <c r="K64" s="102"/>
      <c r="L64" s="102"/>
      <c r="M64" s="102"/>
      <c r="N64" s="103"/>
      <c r="O64" s="102"/>
      <c r="P64" s="102">
        <v>0</v>
      </c>
    </row>
    <row r="65" spans="1:16" ht="16.5" customHeight="1" x14ac:dyDescent="0.2">
      <c r="A65" s="10" t="s">
        <v>134</v>
      </c>
      <c r="C65" s="16" t="s">
        <v>18</v>
      </c>
      <c r="D65" s="3"/>
      <c r="E65" s="102">
        <v>-285.39</v>
      </c>
      <c r="F65" s="102"/>
      <c r="G65" s="102">
        <v>-779.22</v>
      </c>
      <c r="H65" s="103"/>
      <c r="I65" s="102"/>
      <c r="J65" s="102">
        <v>-165.6</v>
      </c>
      <c r="K65" s="102">
        <v>-3</v>
      </c>
      <c r="L65" s="102">
        <v>-7</v>
      </c>
      <c r="M65" s="102">
        <v>-175.6</v>
      </c>
      <c r="N65" s="103"/>
      <c r="O65" s="102"/>
      <c r="P65" s="102">
        <v>-360.08600000000001</v>
      </c>
    </row>
    <row r="66" spans="1:16" ht="16.5" customHeight="1" x14ac:dyDescent="0.2">
      <c r="A66" s="10" t="s">
        <v>70</v>
      </c>
      <c r="C66" s="16" t="s">
        <v>18</v>
      </c>
      <c r="D66" s="3"/>
      <c r="E66" s="102">
        <v>-63.19</v>
      </c>
      <c r="F66" s="102">
        <v>-123.11</v>
      </c>
      <c r="G66" s="102">
        <v>-173.18</v>
      </c>
      <c r="H66" s="103"/>
      <c r="I66" s="102">
        <v>-31.4</v>
      </c>
      <c r="J66" s="102">
        <v>-54.610000000000007</v>
      </c>
      <c r="K66" s="102">
        <v>-27.329999999999991</v>
      </c>
      <c r="L66" s="102">
        <v>-50.99</v>
      </c>
      <c r="M66" s="102">
        <v>-164.33</v>
      </c>
      <c r="N66" s="103"/>
      <c r="O66" s="102">
        <v>-37.51</v>
      </c>
      <c r="P66" s="102">
        <v>-48.805</v>
      </c>
    </row>
    <row r="67" spans="1:16" ht="16.5" customHeight="1" x14ac:dyDescent="0.2">
      <c r="A67" s="10" t="s">
        <v>258</v>
      </c>
      <c r="C67" s="16" t="s">
        <v>18</v>
      </c>
      <c r="D67" s="3"/>
      <c r="E67" s="102"/>
      <c r="F67" s="102"/>
      <c r="G67" s="102"/>
      <c r="H67" s="103"/>
      <c r="I67" s="102"/>
      <c r="J67" s="102"/>
      <c r="K67" s="102"/>
      <c r="L67" s="102"/>
      <c r="M67" s="102"/>
      <c r="N67" s="103"/>
      <c r="O67" s="102"/>
      <c r="P67" s="102">
        <v>-29.414000000000001</v>
      </c>
    </row>
    <row r="68" spans="1:16" ht="16.5" customHeight="1" x14ac:dyDescent="0.2">
      <c r="A68" s="10" t="s">
        <v>71</v>
      </c>
      <c r="C68" s="16" t="s">
        <v>18</v>
      </c>
      <c r="D68" s="3"/>
      <c r="E68" s="102"/>
      <c r="F68" s="102">
        <v>-10.68</v>
      </c>
      <c r="G68" s="102">
        <v>-20.71</v>
      </c>
      <c r="H68" s="103"/>
      <c r="I68" s="102">
        <v>-7.22</v>
      </c>
      <c r="J68" s="102">
        <v>0</v>
      </c>
      <c r="K68" s="102">
        <v>-0.5</v>
      </c>
      <c r="L68" s="102">
        <v>-2.0599999999999996</v>
      </c>
      <c r="M68" s="102">
        <v>-9.7799999999999994</v>
      </c>
      <c r="N68" s="103"/>
      <c r="O68" s="102"/>
      <c r="P68" s="102">
        <v>-0.73499999999999999</v>
      </c>
    </row>
    <row r="69" spans="1:16" ht="30" customHeight="1" x14ac:dyDescent="0.2">
      <c r="A69" s="35" t="s">
        <v>143</v>
      </c>
      <c r="C69" s="16" t="s">
        <v>18</v>
      </c>
      <c r="D69" s="3"/>
      <c r="E69" s="102"/>
      <c r="F69" s="102"/>
      <c r="G69" s="102">
        <v>157.13999999999999</v>
      </c>
      <c r="H69" s="103"/>
      <c r="I69" s="102"/>
      <c r="J69" s="102"/>
      <c r="K69" s="102"/>
      <c r="L69" s="102"/>
      <c r="M69" s="102"/>
      <c r="N69" s="103"/>
      <c r="O69" s="102"/>
      <c r="P69" s="102">
        <v>1000</v>
      </c>
    </row>
    <row r="70" spans="1:16" s="23" customFormat="1" ht="16.5" customHeight="1" x14ac:dyDescent="0.25">
      <c r="A70" s="26" t="s">
        <v>72</v>
      </c>
      <c r="B70" s="24"/>
      <c r="C70" s="37" t="s">
        <v>18</v>
      </c>
      <c r="D70" s="38"/>
      <c r="E70" s="104"/>
      <c r="F70" s="104"/>
      <c r="G70" s="104">
        <v>-4.76</v>
      </c>
      <c r="H70" s="105"/>
      <c r="I70" s="104">
        <v>-2.4700000000000002</v>
      </c>
      <c r="J70" s="104">
        <v>-2.3699999999999997</v>
      </c>
      <c r="K70" s="102">
        <v>-2.2800000000000007</v>
      </c>
      <c r="L70" s="102">
        <v>-2.27</v>
      </c>
      <c r="M70" s="102">
        <v>-9.39</v>
      </c>
      <c r="N70" s="103"/>
      <c r="O70" s="104">
        <v>-2.23</v>
      </c>
      <c r="P70" s="104">
        <v>-2.2799999999999998</v>
      </c>
    </row>
    <row r="71" spans="1:16" ht="30" customHeight="1" x14ac:dyDescent="0.2">
      <c r="A71" s="34" t="s">
        <v>145</v>
      </c>
      <c r="B71" s="24"/>
      <c r="C71" s="37" t="s">
        <v>18</v>
      </c>
      <c r="D71" s="38"/>
      <c r="E71" s="104"/>
      <c r="F71" s="104"/>
      <c r="G71" s="102">
        <v>-0.56999999999999995</v>
      </c>
      <c r="H71" s="105"/>
      <c r="I71" s="104"/>
      <c r="J71" s="104"/>
      <c r="K71" s="102"/>
      <c r="L71" s="102"/>
      <c r="M71" s="102"/>
      <c r="N71" s="105"/>
      <c r="O71" s="104"/>
      <c r="P71" s="104">
        <v>-2.024</v>
      </c>
    </row>
    <row r="72" spans="1:16" ht="16.5" customHeight="1" x14ac:dyDescent="0.2">
      <c r="A72" s="10" t="s">
        <v>73</v>
      </c>
      <c r="C72" s="37" t="s">
        <v>18</v>
      </c>
      <c r="D72" s="3"/>
      <c r="E72" s="102">
        <v>12.64</v>
      </c>
      <c r="F72" s="102">
        <v>7.65</v>
      </c>
      <c r="G72" s="102">
        <v>3011.64</v>
      </c>
      <c r="H72" s="103"/>
      <c r="I72" s="102"/>
      <c r="J72" s="102"/>
      <c r="K72" s="102"/>
      <c r="L72" s="102"/>
      <c r="M72" s="102"/>
      <c r="N72" s="103"/>
      <c r="O72" s="102"/>
      <c r="P72" s="102">
        <v>0</v>
      </c>
    </row>
    <row r="73" spans="1:16" ht="16.5" customHeight="1" x14ac:dyDescent="0.2">
      <c r="A73" s="10" t="s">
        <v>144</v>
      </c>
      <c r="C73" s="37" t="s">
        <v>18</v>
      </c>
      <c r="D73" s="3"/>
      <c r="E73" s="102"/>
      <c r="F73" s="102"/>
      <c r="G73" s="102">
        <v>-21.16</v>
      </c>
      <c r="H73" s="103"/>
      <c r="I73" s="102"/>
      <c r="J73" s="102"/>
      <c r="K73" s="102"/>
      <c r="L73" s="102"/>
      <c r="M73" s="102"/>
      <c r="N73" s="103"/>
      <c r="O73" s="102"/>
      <c r="P73" s="102">
        <v>0</v>
      </c>
    </row>
    <row r="74" spans="1:16" ht="16.5" customHeight="1" x14ac:dyDescent="0.2">
      <c r="A74" s="10" t="s">
        <v>74</v>
      </c>
      <c r="C74" s="16" t="s">
        <v>18</v>
      </c>
      <c r="D74" s="3"/>
      <c r="E74" s="102">
        <v>-379.99</v>
      </c>
      <c r="F74" s="102">
        <v>-560.13</v>
      </c>
      <c r="G74" s="102">
        <v>-587.63</v>
      </c>
      <c r="H74" s="103"/>
      <c r="I74" s="102">
        <v>-0.04</v>
      </c>
      <c r="J74" s="102">
        <v>-398.95</v>
      </c>
      <c r="K74" s="102">
        <v>-384.3</v>
      </c>
      <c r="L74" s="102"/>
      <c r="M74" s="102">
        <v>-783.29</v>
      </c>
      <c r="N74" s="103"/>
      <c r="O74" s="102"/>
      <c r="P74" s="102">
        <v>-367.07499999999999</v>
      </c>
    </row>
    <row r="75" spans="1:16" ht="16.5" customHeight="1" x14ac:dyDescent="0.25">
      <c r="A75" s="13" t="s">
        <v>75</v>
      </c>
      <c r="C75" s="33" t="s">
        <v>18</v>
      </c>
      <c r="D75" s="17"/>
      <c r="E75" s="109">
        <v>183.01999999999987</v>
      </c>
      <c r="F75" s="109">
        <v>702.44000000000017</v>
      </c>
      <c r="G75" s="109">
        <v>2207.15</v>
      </c>
      <c r="H75" s="110"/>
      <c r="I75" s="109">
        <v>-41.129999999999995</v>
      </c>
      <c r="J75" s="109">
        <v>-621.53</v>
      </c>
      <c r="K75" s="109">
        <v>82.590000000000032</v>
      </c>
      <c r="L75" s="109">
        <v>-124.32000000000001</v>
      </c>
      <c r="M75" s="109">
        <v>-704.39</v>
      </c>
      <c r="N75" s="110"/>
      <c r="O75" s="109">
        <v>-39.739999999999995</v>
      </c>
      <c r="P75" s="109">
        <v>791.03700000000003</v>
      </c>
    </row>
    <row r="76" spans="1:16" ht="16.5" customHeight="1" x14ac:dyDescent="0.25">
      <c r="A76" s="23"/>
      <c r="B76" s="23"/>
      <c r="C76" s="29"/>
      <c r="D76" s="29"/>
      <c r="E76" s="111"/>
      <c r="F76" s="111"/>
      <c r="G76" s="111"/>
      <c r="H76" s="111"/>
      <c r="I76" s="111"/>
      <c r="J76" s="111"/>
      <c r="K76" s="111"/>
      <c r="L76" s="111"/>
      <c r="M76" s="111"/>
      <c r="N76" s="111"/>
      <c r="O76" s="111"/>
      <c r="P76" s="111"/>
    </row>
    <row r="77" spans="1:16" ht="30" customHeight="1" x14ac:dyDescent="0.25">
      <c r="A77" s="19" t="s">
        <v>76</v>
      </c>
      <c r="C77" s="33" t="s">
        <v>18</v>
      </c>
      <c r="D77" s="17"/>
      <c r="E77" s="109">
        <v>511.26999999999987</v>
      </c>
      <c r="F77" s="109">
        <v>-596.88099999999838</v>
      </c>
      <c r="G77" s="109">
        <v>926.46000000000186</v>
      </c>
      <c r="H77" s="110"/>
      <c r="I77" s="109">
        <v>780.26000000000022</v>
      </c>
      <c r="J77" s="109">
        <v>-1284.6499999999996</v>
      </c>
      <c r="K77" s="109">
        <v>827.08</v>
      </c>
      <c r="L77" s="109">
        <v>-193.35000000000008</v>
      </c>
      <c r="M77" s="109">
        <v>129.34000000000003</v>
      </c>
      <c r="N77" s="110"/>
      <c r="O77" s="109">
        <v>738.52699999999936</v>
      </c>
      <c r="P77" s="109">
        <v>110.00116099999991</v>
      </c>
    </row>
    <row r="78" spans="1:16" ht="16.5" customHeight="1" x14ac:dyDescent="0.2">
      <c r="A78" s="20" t="s">
        <v>77</v>
      </c>
      <c r="C78" s="16" t="s">
        <v>18</v>
      </c>
      <c r="D78" s="3"/>
      <c r="E78" s="102">
        <v>1462.4</v>
      </c>
      <c r="F78" s="102">
        <v>1979.48</v>
      </c>
      <c r="G78" s="102">
        <v>1350.5290000000016</v>
      </c>
      <c r="H78" s="103"/>
      <c r="I78" s="102">
        <v>2291.9090000000033</v>
      </c>
      <c r="J78" s="102">
        <v>3119.6590000000033</v>
      </c>
      <c r="K78" s="102">
        <v>1758.2990000000036</v>
      </c>
      <c r="L78" s="102">
        <v>2589.7690000000034</v>
      </c>
      <c r="M78" s="102">
        <v>2291.9090000000033</v>
      </c>
      <c r="N78" s="103"/>
      <c r="O78" s="102">
        <v>2356.8090000000034</v>
      </c>
      <c r="P78" s="102">
        <v>3071.256000000003</v>
      </c>
    </row>
    <row r="79" spans="1:16" ht="30" customHeight="1" x14ac:dyDescent="0.2">
      <c r="A79" s="20" t="s">
        <v>78</v>
      </c>
      <c r="C79" s="16" t="s">
        <v>18</v>
      </c>
      <c r="D79" s="3"/>
      <c r="E79" s="102"/>
      <c r="F79" s="102"/>
      <c r="G79" s="102"/>
      <c r="H79" s="103"/>
      <c r="I79" s="102"/>
      <c r="J79" s="102"/>
      <c r="K79" s="102"/>
      <c r="L79" s="102"/>
      <c r="M79" s="102"/>
      <c r="N79" s="103"/>
      <c r="O79" s="102">
        <v>-37.24</v>
      </c>
      <c r="P79" s="102">
        <v>37.24</v>
      </c>
    </row>
    <row r="80" spans="1:16" ht="16.5" customHeight="1" x14ac:dyDescent="0.2">
      <c r="A80" s="20" t="s">
        <v>79</v>
      </c>
      <c r="C80" s="16" t="s">
        <v>18</v>
      </c>
      <c r="D80" s="3"/>
      <c r="E80" s="102">
        <v>5.81</v>
      </c>
      <c r="F80" s="102">
        <v>-32.07</v>
      </c>
      <c r="G80" s="102">
        <v>14.92</v>
      </c>
      <c r="H80" s="103"/>
      <c r="I80" s="102">
        <v>47.49</v>
      </c>
      <c r="J80" s="102">
        <v>-76.710000000000008</v>
      </c>
      <c r="K80" s="102">
        <v>4.3900000000000148</v>
      </c>
      <c r="L80" s="102">
        <v>-39.610000000000014</v>
      </c>
      <c r="M80" s="102">
        <v>-64.44</v>
      </c>
      <c r="N80" s="103"/>
      <c r="O80" s="102">
        <v>13.16</v>
      </c>
      <c r="P80" s="102">
        <v>-7.7700000000000005</v>
      </c>
    </row>
    <row r="81" spans="1:16" ht="16.5" customHeight="1" x14ac:dyDescent="0.25">
      <c r="A81" s="27" t="s">
        <v>80</v>
      </c>
      <c r="B81" s="23"/>
      <c r="C81" s="28" t="s">
        <v>18</v>
      </c>
      <c r="D81" s="29"/>
      <c r="E81" s="112">
        <v>1979.48</v>
      </c>
      <c r="F81" s="112">
        <v>1350.5290000000016</v>
      </c>
      <c r="G81" s="112">
        <v>2291.9090000000033</v>
      </c>
      <c r="H81" s="111"/>
      <c r="I81" s="112">
        <v>3119.6590000000033</v>
      </c>
      <c r="J81" s="112">
        <v>1758.2990000000036</v>
      </c>
      <c r="K81" s="112">
        <v>2589.7690000000034</v>
      </c>
      <c r="L81" s="112">
        <v>2356.8090000000034</v>
      </c>
      <c r="M81" s="112">
        <v>2356.8090000000034</v>
      </c>
      <c r="N81" s="111"/>
      <c r="O81" s="112">
        <v>3071.256000000003</v>
      </c>
      <c r="P81" s="112">
        <v>3210.727161000003</v>
      </c>
    </row>
    <row r="82" spans="1:16" ht="16.5" customHeight="1" x14ac:dyDescent="0.2">
      <c r="C82" s="3"/>
      <c r="D82" s="3"/>
      <c r="E82" s="108"/>
      <c r="F82" s="108"/>
      <c r="G82" s="108"/>
      <c r="H82" s="108"/>
      <c r="I82" s="108"/>
      <c r="J82" s="108"/>
      <c r="K82" s="108"/>
      <c r="L82" s="108"/>
      <c r="M82" s="108"/>
      <c r="N82" s="108"/>
      <c r="O82" s="108"/>
      <c r="P82" s="108"/>
    </row>
    <row r="83" spans="1:16" ht="16.5" customHeight="1" x14ac:dyDescent="0.2">
      <c r="A83" s="21" t="s">
        <v>81</v>
      </c>
      <c r="C83" s="3"/>
      <c r="D83" s="3"/>
      <c r="E83" s="108"/>
      <c r="F83" s="108"/>
      <c r="G83" s="108"/>
      <c r="H83" s="108"/>
      <c r="I83" s="108"/>
      <c r="J83" s="108"/>
      <c r="K83" s="108"/>
      <c r="L83" s="108"/>
      <c r="M83" s="108"/>
      <c r="N83" s="108"/>
      <c r="O83" s="108"/>
      <c r="P83" s="108"/>
    </row>
    <row r="84" spans="1:16" ht="30" customHeight="1" x14ac:dyDescent="0.2">
      <c r="A84" s="14" t="s">
        <v>82</v>
      </c>
      <c r="C84" s="16" t="s">
        <v>18</v>
      </c>
      <c r="D84" s="3"/>
      <c r="E84" s="102">
        <v>16.11</v>
      </c>
      <c r="F84" s="102">
        <v>117.74</v>
      </c>
      <c r="G84" s="102">
        <v>307.86</v>
      </c>
      <c r="H84" s="103"/>
      <c r="I84" s="102">
        <v>300.42</v>
      </c>
      <c r="J84" s="102">
        <v>254.03</v>
      </c>
      <c r="K84" s="102">
        <v>312.57</v>
      </c>
      <c r="L84" s="102">
        <v>560.48</v>
      </c>
      <c r="M84" s="102">
        <v>560.48</v>
      </c>
      <c r="N84" s="103"/>
      <c r="O84" s="102">
        <v>410.55</v>
      </c>
      <c r="P84" s="102">
        <v>423.87099999999998</v>
      </c>
    </row>
    <row r="85" spans="1:16" ht="16.5" customHeight="1" x14ac:dyDescent="0.2"/>
    <row r="86" spans="1:16" s="7" customFormat="1" ht="12" customHeight="1" x14ac:dyDescent="0.2">
      <c r="A86" s="95" t="s">
        <v>232</v>
      </c>
      <c r="M86" s="44"/>
      <c r="N86" s="42"/>
      <c r="O86" s="44"/>
      <c r="P86" s="44"/>
    </row>
    <row r="87" spans="1:16" s="7" customFormat="1" ht="12" customHeight="1" x14ac:dyDescent="0.25">
      <c r="A87" s="95" t="s">
        <v>245</v>
      </c>
      <c r="I87" s="23"/>
      <c r="J87" s="23"/>
      <c r="K87" s="23"/>
      <c r="M87" s="44"/>
      <c r="N87" s="42"/>
      <c r="O87" s="44"/>
      <c r="P87" s="44"/>
    </row>
  </sheetData>
  <mergeCells count="3">
    <mergeCell ref="A2:N2"/>
    <mergeCell ref="A4:P4"/>
    <mergeCell ref="A1:G1"/>
  </mergeCells>
  <hyperlinks>
    <hyperlink ref="A6" location="Index!A1" display="RETURN TO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selection activeCell="P9" sqref="P9"/>
    </sheetView>
  </sheetViews>
  <sheetFormatPr defaultColWidth="9" defaultRowHeight="14.25" outlineLevelCol="1" x14ac:dyDescent="0.2"/>
  <cols>
    <col min="1" max="1" width="47.625" style="1" customWidth="1"/>
    <col min="2" max="2" width="2.125" style="1" customWidth="1"/>
    <col min="3" max="3" width="11.625" style="1" customWidth="1"/>
    <col min="4" max="4" width="2.125" style="1" customWidth="1"/>
    <col min="5" max="7" width="11.625" style="1" customWidth="1"/>
    <col min="8" max="8" width="2.125" style="1" customWidth="1"/>
    <col min="9" max="12" width="11.625" style="1" hidden="1" customWidth="1" outlineLevel="1"/>
    <col min="13" max="13" width="11.625" style="1" customWidth="1" collapsed="1"/>
    <col min="14" max="14" width="2.125" style="1" customWidth="1"/>
    <col min="15" max="19" width="11.625" style="1" customWidth="1"/>
    <col min="20" max="16384" width="9" style="1"/>
  </cols>
  <sheetData>
    <row r="1" spans="1:19" s="17" customFormat="1" ht="27.75" x14ac:dyDescent="0.2">
      <c r="A1" s="169" t="s">
        <v>0</v>
      </c>
      <c r="B1" s="169"/>
      <c r="C1" s="169"/>
      <c r="D1" s="169"/>
      <c r="E1" s="169"/>
      <c r="F1" s="169"/>
      <c r="G1" s="169"/>
      <c r="H1" s="90"/>
      <c r="I1" s="86"/>
      <c r="J1" s="47"/>
      <c r="K1" s="86"/>
      <c r="L1" s="47"/>
      <c r="M1" s="48"/>
      <c r="N1" s="47"/>
    </row>
    <row r="2" spans="1:19" s="7" customFormat="1" ht="15" x14ac:dyDescent="0.2">
      <c r="A2" s="170" t="e">
        <f>"Additional Segmented Information as of "&amp;#REF!&amp;" "&amp;#REF!</f>
        <v>#REF!</v>
      </c>
      <c r="B2" s="170"/>
      <c r="C2" s="170"/>
      <c r="D2" s="170"/>
      <c r="E2" s="170"/>
      <c r="F2" s="170"/>
      <c r="G2" s="170"/>
      <c r="H2" s="170"/>
      <c r="I2" s="170"/>
      <c r="J2" s="170"/>
      <c r="K2" s="170"/>
      <c r="L2" s="170"/>
      <c r="M2" s="170"/>
      <c r="N2" s="170"/>
      <c r="O2" s="97"/>
    </row>
    <row r="3" spans="1:19" s="7" customFormat="1" ht="5.25" customHeight="1" thickBot="1" x14ac:dyDescent="0.25">
      <c r="A3" s="41"/>
      <c r="B3" s="46"/>
      <c r="C3" s="46"/>
      <c r="D3" s="46"/>
      <c r="E3" s="46"/>
      <c r="F3" s="46"/>
      <c r="G3" s="46"/>
      <c r="H3" s="46"/>
      <c r="I3" s="46"/>
      <c r="J3" s="46"/>
      <c r="K3" s="46"/>
      <c r="L3" s="46"/>
      <c r="M3" s="46"/>
      <c r="N3" s="46"/>
      <c r="O3" s="97"/>
    </row>
    <row r="4" spans="1:19" s="7" customFormat="1" ht="5.25" customHeight="1" thickTop="1" thickBot="1" x14ac:dyDescent="0.25">
      <c r="A4" s="174"/>
      <c r="B4" s="174"/>
      <c r="C4" s="174"/>
      <c r="D4" s="174"/>
      <c r="E4" s="174"/>
      <c r="F4" s="174"/>
      <c r="G4" s="174"/>
      <c r="H4" s="174"/>
      <c r="I4" s="174"/>
      <c r="J4" s="174"/>
      <c r="K4" s="174"/>
      <c r="L4" s="174"/>
      <c r="M4" s="174"/>
      <c r="N4" s="174"/>
      <c r="O4" s="174"/>
      <c r="P4" s="174"/>
      <c r="Q4" s="174"/>
      <c r="R4" s="174"/>
      <c r="S4" s="174"/>
    </row>
    <row r="5" spans="1:19" s="17" customFormat="1" ht="9" customHeight="1" thickTop="1" x14ac:dyDescent="0.2">
      <c r="A5" s="89"/>
      <c r="B5" s="89"/>
      <c r="C5" s="89"/>
      <c r="D5" s="89"/>
      <c r="E5" s="89"/>
      <c r="F5" s="89"/>
      <c r="G5" s="89"/>
      <c r="H5" s="89"/>
      <c r="I5" s="89"/>
      <c r="J5" s="89"/>
      <c r="K5" s="89"/>
      <c r="L5" s="89"/>
      <c r="M5" s="89"/>
      <c r="N5" s="89"/>
      <c r="O5" s="89"/>
      <c r="P5" s="89"/>
      <c r="Q5" s="89"/>
      <c r="R5" s="89"/>
      <c r="S5" s="89"/>
    </row>
    <row r="6" spans="1:19" s="17" customFormat="1" ht="20.25" x14ac:dyDescent="0.2">
      <c r="A6" s="155" t="s">
        <v>254</v>
      </c>
      <c r="C6" s="55" t="s">
        <v>4</v>
      </c>
      <c r="E6" s="55" t="e">
        <f>#REF!</f>
        <v>#REF!</v>
      </c>
      <c r="F6" s="55" t="e">
        <f>#REF!</f>
        <v>#REF!</v>
      </c>
      <c r="G6" s="55" t="e">
        <f>#REF!</f>
        <v>#REF!</v>
      </c>
      <c r="I6" s="58" t="e">
        <f>#REF!</f>
        <v>#REF!</v>
      </c>
      <c r="J6" s="58" t="e">
        <f>#REF!</f>
        <v>#REF!</v>
      </c>
      <c r="K6" s="96" t="e">
        <f>#REF!</f>
        <v>#REF!</v>
      </c>
      <c r="L6" s="58" t="e">
        <f>#REF!</f>
        <v>#REF!</v>
      </c>
      <c r="M6" s="55" t="e">
        <f>#REF!</f>
        <v>#REF!</v>
      </c>
      <c r="N6" s="51"/>
      <c r="O6" s="58" t="e">
        <f>#REF!</f>
        <v>#REF!</v>
      </c>
      <c r="P6" s="58" t="e">
        <f>#REF!</f>
        <v>#REF!</v>
      </c>
      <c r="Q6" s="58" t="e">
        <f>#REF!</f>
        <v>#REF!</v>
      </c>
      <c r="R6" s="58" t="e">
        <f>#REF!</f>
        <v>#REF!</v>
      </c>
      <c r="S6" s="55" t="e">
        <f>#REF!</f>
        <v>#REF!</v>
      </c>
    </row>
    <row r="7" spans="1:19" s="17" customFormat="1" ht="12" customHeight="1" x14ac:dyDescent="0.2">
      <c r="C7" s="59"/>
      <c r="E7" s="79"/>
      <c r="F7" s="79"/>
      <c r="G7" s="79"/>
      <c r="I7" s="79" t="s">
        <v>235</v>
      </c>
      <c r="J7" s="79"/>
      <c r="K7" s="79"/>
      <c r="L7" s="59"/>
      <c r="M7" s="59"/>
      <c r="N7" s="59"/>
      <c r="O7" s="59"/>
      <c r="P7" s="60"/>
      <c r="Q7" s="60"/>
      <c r="R7" s="60"/>
      <c r="S7" s="59"/>
    </row>
    <row r="8" spans="1:19" ht="16.5" customHeight="1" x14ac:dyDescent="0.2">
      <c r="A8" s="61" t="s">
        <v>84</v>
      </c>
      <c r="B8" s="7"/>
      <c r="C8" s="8"/>
      <c r="D8" s="7"/>
      <c r="E8" s="125"/>
      <c r="F8" s="125"/>
      <c r="G8" s="125"/>
      <c r="H8" s="125"/>
      <c r="I8" s="125"/>
      <c r="J8" s="125"/>
      <c r="K8" s="125"/>
      <c r="L8" s="125"/>
      <c r="M8" s="125"/>
      <c r="N8" s="125"/>
      <c r="O8" s="125"/>
      <c r="P8" s="125"/>
      <c r="Q8" s="125"/>
      <c r="R8" s="125"/>
      <c r="S8" s="125"/>
    </row>
    <row r="9" spans="1:19" ht="16.5" customHeight="1" x14ac:dyDescent="0.2">
      <c r="A9" s="128" t="s">
        <v>85</v>
      </c>
      <c r="B9" s="7"/>
      <c r="C9" s="16" t="s">
        <v>18</v>
      </c>
      <c r="D9" s="17"/>
      <c r="E9" s="102">
        <v>3809.22</v>
      </c>
      <c r="F9" s="102">
        <v>4591.47</v>
      </c>
      <c r="G9" s="102">
        <v>5237.1000000000004</v>
      </c>
      <c r="H9" s="103"/>
      <c r="I9" s="102">
        <v>1437.02</v>
      </c>
      <c r="J9" s="102">
        <v>1380.5900000000001</v>
      </c>
      <c r="K9" s="102">
        <v>1369.85</v>
      </c>
      <c r="L9" s="102">
        <v>1408.5299999999993</v>
      </c>
      <c r="M9" s="102">
        <f>SUM(I9:L9)</f>
        <v>5595.99</v>
      </c>
      <c r="N9" s="103"/>
      <c r="O9" s="102">
        <v>1329.4</v>
      </c>
      <c r="P9" s="102"/>
      <c r="Q9" s="102"/>
      <c r="R9" s="102"/>
      <c r="S9" s="102"/>
    </row>
    <row r="10" spans="1:19" ht="16.5" customHeight="1" x14ac:dyDescent="0.2">
      <c r="A10" s="128" t="s">
        <v>86</v>
      </c>
      <c r="B10" s="7"/>
      <c r="C10" s="16" t="s">
        <v>18</v>
      </c>
      <c r="D10" s="17"/>
      <c r="E10" s="102">
        <v>405.86</v>
      </c>
      <c r="F10" s="102">
        <v>651.97</v>
      </c>
      <c r="G10" s="102">
        <v>1109.8599999999999</v>
      </c>
      <c r="H10" s="103"/>
      <c r="I10" s="102">
        <v>293.54000000000002</v>
      </c>
      <c r="J10" s="102">
        <v>291.26999999999992</v>
      </c>
      <c r="K10" s="102">
        <v>239.14000000000016</v>
      </c>
      <c r="L10" s="102">
        <v>278.81999999999988</v>
      </c>
      <c r="M10" s="102">
        <f t="shared" ref="M10:M17" si="0">SUM(I10:L10)</f>
        <v>1102.77</v>
      </c>
      <c r="N10" s="103"/>
      <c r="O10" s="102">
        <v>249.07</v>
      </c>
      <c r="P10" s="102"/>
      <c r="Q10" s="102"/>
      <c r="R10" s="102"/>
      <c r="S10" s="102"/>
    </row>
    <row r="11" spans="1:19" ht="16.5" customHeight="1" x14ac:dyDescent="0.2">
      <c r="A11" s="128" t="s">
        <v>87</v>
      </c>
      <c r="B11" s="7"/>
      <c r="C11" s="16" t="s">
        <v>18</v>
      </c>
      <c r="D11" s="17"/>
      <c r="E11" s="102">
        <v>104.56</v>
      </c>
      <c r="F11" s="102">
        <v>48.03</v>
      </c>
      <c r="G11" s="102">
        <v>178.99</v>
      </c>
      <c r="H11" s="103"/>
      <c r="I11" s="102">
        <v>0.1</v>
      </c>
      <c r="J11" s="102">
        <v>0.98000000000000009</v>
      </c>
      <c r="K11" s="102">
        <v>58.550000000000004</v>
      </c>
      <c r="L11" s="102">
        <v>82.91</v>
      </c>
      <c r="M11" s="102">
        <f t="shared" si="0"/>
        <v>142.54</v>
      </c>
      <c r="N11" s="103"/>
      <c r="O11" s="102">
        <v>120.17</v>
      </c>
      <c r="P11" s="102"/>
      <c r="Q11" s="102"/>
      <c r="R11" s="102"/>
      <c r="S11" s="102"/>
    </row>
    <row r="12" spans="1:19" s="24" customFormat="1" ht="16.5" customHeight="1" x14ac:dyDescent="0.2">
      <c r="A12" s="127" t="s">
        <v>88</v>
      </c>
      <c r="C12" s="37" t="s">
        <v>18</v>
      </c>
      <c r="D12" s="38"/>
      <c r="E12" s="104">
        <v>0</v>
      </c>
      <c r="F12" s="104">
        <v>150.37</v>
      </c>
      <c r="G12" s="104">
        <v>263.14</v>
      </c>
      <c r="H12" s="105"/>
      <c r="I12" s="104">
        <v>57.5</v>
      </c>
      <c r="J12" s="104">
        <v>76.289999999999992</v>
      </c>
      <c r="K12" s="102">
        <v>85.53</v>
      </c>
      <c r="L12" s="102">
        <v>59.25</v>
      </c>
      <c r="M12" s="102">
        <f t="shared" si="0"/>
        <v>278.57</v>
      </c>
      <c r="N12" s="103"/>
      <c r="O12" s="104">
        <v>68.849999999999994</v>
      </c>
      <c r="P12" s="104"/>
      <c r="Q12" s="104"/>
      <c r="R12" s="104"/>
      <c r="S12" s="104"/>
    </row>
    <row r="13" spans="1:19" ht="16.5" customHeight="1" x14ac:dyDescent="0.2">
      <c r="A13" s="128" t="s">
        <v>89</v>
      </c>
      <c r="B13" s="7"/>
      <c r="C13" s="16" t="s">
        <v>18</v>
      </c>
      <c r="D13" s="17"/>
      <c r="E13" s="102">
        <v>0</v>
      </c>
      <c r="F13" s="102">
        <v>0</v>
      </c>
      <c r="G13" s="102">
        <v>2.0099999999999998</v>
      </c>
      <c r="H13" s="103"/>
      <c r="I13" s="102">
        <v>0</v>
      </c>
      <c r="J13" s="102">
        <v>0</v>
      </c>
      <c r="K13" s="102">
        <v>0</v>
      </c>
      <c r="L13" s="102">
        <v>0.33</v>
      </c>
      <c r="M13" s="102">
        <f t="shared" si="0"/>
        <v>0.33</v>
      </c>
      <c r="N13" s="103"/>
      <c r="O13" s="102">
        <v>0</v>
      </c>
      <c r="P13" s="102"/>
      <c r="Q13" s="102"/>
      <c r="R13" s="102"/>
      <c r="S13" s="102"/>
    </row>
    <row r="14" spans="1:19" ht="16.5" customHeight="1" x14ac:dyDescent="0.2">
      <c r="A14" s="128" t="s">
        <v>90</v>
      </c>
      <c r="B14" s="7"/>
      <c r="C14" s="16" t="s">
        <v>18</v>
      </c>
      <c r="D14" s="17"/>
      <c r="E14" s="102">
        <v>68.7</v>
      </c>
      <c r="F14" s="102">
        <v>88.48</v>
      </c>
      <c r="G14" s="102">
        <v>112.45</v>
      </c>
      <c r="H14" s="103"/>
      <c r="I14" s="102">
        <v>21.98</v>
      </c>
      <c r="J14" s="102">
        <v>38.06</v>
      </c>
      <c r="K14" s="102">
        <v>30.569999999999993</v>
      </c>
      <c r="L14" s="102">
        <v>20.629999999999995</v>
      </c>
      <c r="M14" s="102">
        <f t="shared" si="0"/>
        <v>111.24</v>
      </c>
      <c r="N14" s="103"/>
      <c r="O14" s="102">
        <v>19.96</v>
      </c>
      <c r="P14" s="102"/>
      <c r="Q14" s="102"/>
      <c r="R14" s="102"/>
      <c r="S14" s="102"/>
    </row>
    <row r="15" spans="1:19" ht="16.5" customHeight="1" x14ac:dyDescent="0.2">
      <c r="A15" s="128" t="s">
        <v>91</v>
      </c>
      <c r="B15" s="7"/>
      <c r="C15" s="16" t="s">
        <v>18</v>
      </c>
      <c r="D15" s="17"/>
      <c r="E15" s="102">
        <v>222.21</v>
      </c>
      <c r="F15" s="102">
        <v>252.65</v>
      </c>
      <c r="G15" s="102">
        <v>319.77</v>
      </c>
      <c r="H15" s="103"/>
      <c r="I15" s="102">
        <v>76.39</v>
      </c>
      <c r="J15" s="102">
        <v>82.13000000000001</v>
      </c>
      <c r="K15" s="102">
        <v>78.319999999999979</v>
      </c>
      <c r="L15" s="102">
        <v>79.830000000000055</v>
      </c>
      <c r="M15" s="102">
        <f t="shared" si="0"/>
        <v>316.67</v>
      </c>
      <c r="N15" s="103"/>
      <c r="O15" s="102">
        <v>59.63</v>
      </c>
      <c r="P15" s="102"/>
      <c r="Q15" s="102"/>
      <c r="R15" s="102"/>
      <c r="S15" s="102"/>
    </row>
    <row r="16" spans="1:19" ht="16.5" customHeight="1" x14ac:dyDescent="0.2">
      <c r="A16" s="128" t="s">
        <v>92</v>
      </c>
      <c r="B16" s="7"/>
      <c r="C16" s="16" t="s">
        <v>18</v>
      </c>
      <c r="D16" s="17"/>
      <c r="E16" s="107">
        <v>38.479999999999997</v>
      </c>
      <c r="F16" s="107">
        <v>23.99</v>
      </c>
      <c r="G16" s="107">
        <v>23.9</v>
      </c>
      <c r="H16" s="103"/>
      <c r="I16" s="107">
        <v>4.74</v>
      </c>
      <c r="J16" s="107">
        <v>18.14</v>
      </c>
      <c r="K16" s="102">
        <v>60.25</v>
      </c>
      <c r="L16" s="102">
        <v>34.13000000000001</v>
      </c>
      <c r="M16" s="102">
        <f t="shared" si="0"/>
        <v>117.26</v>
      </c>
      <c r="N16" s="103"/>
      <c r="O16" s="107">
        <v>27.82</v>
      </c>
      <c r="P16" s="107"/>
      <c r="Q16" s="107"/>
      <c r="R16" s="107"/>
      <c r="S16" s="107"/>
    </row>
    <row r="17" spans="1:19" s="7" customFormat="1" ht="16.5" customHeight="1" x14ac:dyDescent="0.2">
      <c r="A17" s="128" t="s">
        <v>93</v>
      </c>
      <c r="C17" s="16" t="s">
        <v>18</v>
      </c>
      <c r="D17" s="17"/>
      <c r="E17" s="106">
        <v>-144.08000000000001</v>
      </c>
      <c r="F17" s="106">
        <v>-141.19999999999999</v>
      </c>
      <c r="G17" s="106">
        <v>-266.61</v>
      </c>
      <c r="H17" s="103"/>
      <c r="I17" s="106">
        <v>-39.96</v>
      </c>
      <c r="J17" s="106">
        <v>-56.830000000000005</v>
      </c>
      <c r="K17" s="102">
        <v>-97.599999999999966</v>
      </c>
      <c r="L17" s="102">
        <v>-72.03000000000003</v>
      </c>
      <c r="M17" s="102">
        <f t="shared" si="0"/>
        <v>-266.42</v>
      </c>
      <c r="N17" s="103"/>
      <c r="O17" s="107">
        <v>-55.53</v>
      </c>
      <c r="P17" s="106"/>
      <c r="Q17" s="106"/>
      <c r="R17" s="106"/>
      <c r="S17" s="106"/>
    </row>
    <row r="18" spans="1:19" ht="16.5" customHeight="1" x14ac:dyDescent="0.2">
      <c r="A18" s="129" t="s">
        <v>94</v>
      </c>
      <c r="B18" s="7"/>
      <c r="C18" s="33" t="s">
        <v>18</v>
      </c>
      <c r="D18" s="17"/>
      <c r="E18" s="109">
        <f>SUM(E9:E17)</f>
        <v>4504.95</v>
      </c>
      <c r="F18" s="109">
        <f>SUM(F9:F17)</f>
        <v>5665.7599999999993</v>
      </c>
      <c r="G18" s="109">
        <f>SUM(G9:G17)</f>
        <v>6980.61</v>
      </c>
      <c r="H18" s="103"/>
      <c r="I18" s="109">
        <f>SUM(I9:I17)</f>
        <v>1851.31</v>
      </c>
      <c r="J18" s="109">
        <f>SUM(J9:J17)</f>
        <v>1830.6300000000003</v>
      </c>
      <c r="K18" s="109">
        <f>SUM(K9:K17)</f>
        <v>1824.61</v>
      </c>
      <c r="L18" s="109">
        <f>SUM(L9:L17)</f>
        <v>1892.3999999999996</v>
      </c>
      <c r="M18" s="109">
        <f>SUM(M9:M17)</f>
        <v>7398.95</v>
      </c>
      <c r="N18" s="103"/>
      <c r="O18" s="109">
        <f>SUM(O9:O17)</f>
        <v>1819.3700000000001</v>
      </c>
      <c r="P18" s="122"/>
      <c r="Q18" s="122"/>
      <c r="R18" s="122"/>
      <c r="S18" s="122"/>
    </row>
    <row r="19" spans="1:19" ht="16.5" customHeight="1" x14ac:dyDescent="0.2">
      <c r="A19" s="7"/>
      <c r="C19" s="3"/>
      <c r="D19" s="3"/>
      <c r="E19" s="108"/>
      <c r="F19" s="108"/>
      <c r="G19" s="126"/>
      <c r="H19" s="126"/>
      <c r="I19" s="126"/>
      <c r="J19" s="126"/>
      <c r="K19" s="126"/>
      <c r="L19" s="126"/>
      <c r="M19" s="126"/>
      <c r="N19" s="126"/>
      <c r="O19" s="126"/>
      <c r="P19" s="126"/>
      <c r="Q19" s="126"/>
      <c r="R19" s="108"/>
      <c r="S19" s="108"/>
    </row>
    <row r="20" spans="1:19" ht="16.5" customHeight="1" x14ac:dyDescent="0.2">
      <c r="A20" s="61" t="s">
        <v>233</v>
      </c>
      <c r="C20" s="3"/>
      <c r="D20" s="3"/>
      <c r="E20" s="108"/>
      <c r="F20" s="108"/>
      <c r="G20" s="126"/>
      <c r="H20" s="126"/>
      <c r="I20" s="126"/>
      <c r="J20" s="126"/>
      <c r="K20" s="126"/>
      <c r="L20" s="126"/>
      <c r="M20" s="126"/>
      <c r="N20" s="126"/>
      <c r="O20" s="126"/>
      <c r="P20" s="126"/>
      <c r="Q20" s="126"/>
      <c r="R20" s="108"/>
      <c r="S20" s="108"/>
    </row>
    <row r="21" spans="1:19" ht="16.5" customHeight="1" x14ac:dyDescent="0.2">
      <c r="A21" s="128" t="s">
        <v>85</v>
      </c>
      <c r="C21" s="16" t="s">
        <v>18</v>
      </c>
      <c r="D21" s="3"/>
      <c r="E21" s="102">
        <v>1389.78</v>
      </c>
      <c r="F21" s="102">
        <v>1528.7</v>
      </c>
      <c r="G21" s="102">
        <v>1883.69</v>
      </c>
      <c r="H21" s="103"/>
      <c r="I21" s="102">
        <v>496.17</v>
      </c>
      <c r="J21" s="102">
        <v>456.98999999999995</v>
      </c>
      <c r="K21" s="102">
        <v>488.09999999999997</v>
      </c>
      <c r="L21" s="102">
        <v>431.07999999999987</v>
      </c>
      <c r="M21" s="102">
        <f t="shared" ref="M21:M29" si="1">SUM(I21:L21)</f>
        <v>1872.34</v>
      </c>
      <c r="N21" s="103"/>
      <c r="O21" s="102">
        <v>356.34</v>
      </c>
      <c r="P21" s="102"/>
      <c r="Q21" s="102"/>
      <c r="R21" s="102"/>
      <c r="S21" s="102"/>
    </row>
    <row r="22" spans="1:19" s="7" customFormat="1" ht="16.5" customHeight="1" x14ac:dyDescent="0.2">
      <c r="A22" s="128" t="s">
        <v>86</v>
      </c>
      <c r="C22" s="16" t="s">
        <v>18</v>
      </c>
      <c r="D22" s="17"/>
      <c r="E22" s="104">
        <v>57.29</v>
      </c>
      <c r="F22" s="104">
        <v>98.78</v>
      </c>
      <c r="G22" s="104">
        <v>333.82</v>
      </c>
      <c r="H22" s="103"/>
      <c r="I22" s="104">
        <v>100.62</v>
      </c>
      <c r="J22" s="104">
        <v>60.669999999999987</v>
      </c>
      <c r="K22" s="102">
        <v>69.44</v>
      </c>
      <c r="L22" s="102">
        <v>44.799999999999983</v>
      </c>
      <c r="M22" s="102">
        <f t="shared" si="1"/>
        <v>275.52999999999997</v>
      </c>
      <c r="N22" s="103"/>
      <c r="O22" s="104">
        <v>80.95</v>
      </c>
      <c r="P22" s="104"/>
      <c r="Q22" s="104"/>
      <c r="R22" s="115"/>
      <c r="S22" s="115"/>
    </row>
    <row r="23" spans="1:19" ht="16.5" customHeight="1" x14ac:dyDescent="0.2">
      <c r="A23" s="128" t="s">
        <v>87</v>
      </c>
      <c r="C23" s="16" t="s">
        <v>18</v>
      </c>
      <c r="D23" s="3"/>
      <c r="E23" s="102">
        <v>21.24</v>
      </c>
      <c r="F23" s="102">
        <v>-3.93</v>
      </c>
      <c r="G23" s="102">
        <v>-213.4</v>
      </c>
      <c r="H23" s="103"/>
      <c r="I23" s="102">
        <v>6.39</v>
      </c>
      <c r="J23" s="102">
        <v>-16.57</v>
      </c>
      <c r="K23" s="102">
        <v>15.93</v>
      </c>
      <c r="L23" s="102">
        <v>13.89</v>
      </c>
      <c r="M23" s="102">
        <f t="shared" si="1"/>
        <v>19.64</v>
      </c>
      <c r="N23" s="103"/>
      <c r="O23" s="102">
        <v>-59.59</v>
      </c>
      <c r="P23" s="102"/>
      <c r="Q23" s="102"/>
      <c r="R23" s="102"/>
      <c r="S23" s="102"/>
    </row>
    <row r="24" spans="1:19" ht="16.5" customHeight="1" x14ac:dyDescent="0.2">
      <c r="A24" s="128" t="s">
        <v>88</v>
      </c>
      <c r="C24" s="16" t="s">
        <v>18</v>
      </c>
      <c r="D24" s="3"/>
      <c r="E24" s="102">
        <v>0</v>
      </c>
      <c r="F24" s="102">
        <v>-38.79</v>
      </c>
      <c r="G24" s="102">
        <v>-36.47</v>
      </c>
      <c r="H24" s="103"/>
      <c r="I24" s="102">
        <v>-20.47</v>
      </c>
      <c r="J24" s="102">
        <v>-4.66</v>
      </c>
      <c r="K24" s="102">
        <v>7.3699999999999974</v>
      </c>
      <c r="L24" s="102">
        <v>-18.779999999999998</v>
      </c>
      <c r="M24" s="102">
        <f t="shared" si="1"/>
        <v>-36.54</v>
      </c>
      <c r="N24" s="103"/>
      <c r="O24" s="102">
        <v>-11.37</v>
      </c>
      <c r="P24" s="102"/>
      <c r="Q24" s="102"/>
      <c r="R24" s="102"/>
      <c r="S24" s="102"/>
    </row>
    <row r="25" spans="1:19" ht="16.5" customHeight="1" x14ac:dyDescent="0.2">
      <c r="A25" s="128" t="s">
        <v>89</v>
      </c>
      <c r="C25" s="16" t="s">
        <v>18</v>
      </c>
      <c r="D25" s="3"/>
      <c r="E25" s="102">
        <v>0</v>
      </c>
      <c r="F25" s="102">
        <v>0</v>
      </c>
      <c r="G25" s="102">
        <v>-32.85</v>
      </c>
      <c r="H25" s="103"/>
      <c r="I25" s="102">
        <v>-23.86</v>
      </c>
      <c r="J25" s="102">
        <v>-13.899999999999999</v>
      </c>
      <c r="K25" s="102">
        <v>-12.32</v>
      </c>
      <c r="L25" s="102">
        <v>-7.8100000000000023</v>
      </c>
      <c r="M25" s="102">
        <f t="shared" si="1"/>
        <v>-57.89</v>
      </c>
      <c r="N25" s="103"/>
      <c r="O25" s="102">
        <v>5.42</v>
      </c>
      <c r="P25" s="102"/>
      <c r="Q25" s="102"/>
      <c r="R25" s="102"/>
      <c r="S25" s="102"/>
    </row>
    <row r="26" spans="1:19" ht="16.5" customHeight="1" x14ac:dyDescent="0.2">
      <c r="A26" s="128" t="s">
        <v>90</v>
      </c>
      <c r="C26" s="16" t="s">
        <v>18</v>
      </c>
      <c r="D26" s="3"/>
      <c r="E26" s="102">
        <v>-66.44</v>
      </c>
      <c r="F26" s="102">
        <v>-16.84</v>
      </c>
      <c r="G26" s="102">
        <v>-10.51</v>
      </c>
      <c r="H26" s="103"/>
      <c r="I26" s="102">
        <v>-3.25</v>
      </c>
      <c r="J26" s="102">
        <v>5.51</v>
      </c>
      <c r="K26" s="102">
        <v>2.6800000000000015</v>
      </c>
      <c r="L26" s="102">
        <v>2</v>
      </c>
      <c r="M26" s="102">
        <f t="shared" si="1"/>
        <v>6.9400000000000013</v>
      </c>
      <c r="N26" s="103"/>
      <c r="O26" s="102">
        <v>3.98</v>
      </c>
      <c r="P26" s="102"/>
      <c r="Q26" s="102"/>
      <c r="R26" s="102"/>
      <c r="S26" s="102"/>
    </row>
    <row r="27" spans="1:19" ht="16.5" customHeight="1" x14ac:dyDescent="0.2">
      <c r="A27" s="128" t="s">
        <v>91</v>
      </c>
      <c r="C27" s="16" t="s">
        <v>18</v>
      </c>
      <c r="D27" s="3"/>
      <c r="E27" s="107">
        <v>147.6</v>
      </c>
      <c r="F27" s="107">
        <v>160.55000000000001</v>
      </c>
      <c r="G27" s="107">
        <v>216.28</v>
      </c>
      <c r="H27" s="103"/>
      <c r="I27" s="107">
        <v>55.63</v>
      </c>
      <c r="J27" s="107">
        <v>59.65</v>
      </c>
      <c r="K27" s="102">
        <v>59.220000000000006</v>
      </c>
      <c r="L27" s="102">
        <v>54.15</v>
      </c>
      <c r="M27" s="102">
        <f t="shared" si="1"/>
        <v>228.65</v>
      </c>
      <c r="N27" s="103"/>
      <c r="O27" s="107">
        <v>37.880000000000003</v>
      </c>
      <c r="P27" s="107"/>
      <c r="Q27" s="107"/>
      <c r="R27" s="107"/>
      <c r="S27" s="107"/>
    </row>
    <row r="28" spans="1:19" ht="16.5" customHeight="1" x14ac:dyDescent="0.2">
      <c r="A28" s="128" t="s">
        <v>92</v>
      </c>
      <c r="C28" s="16" t="s">
        <v>18</v>
      </c>
      <c r="D28" s="3"/>
      <c r="E28" s="107">
        <v>27.89</v>
      </c>
      <c r="F28" s="107">
        <v>-3.75</v>
      </c>
      <c r="G28" s="107">
        <v>-0.43</v>
      </c>
      <c r="H28" s="103"/>
      <c r="I28" s="107">
        <v>1.97</v>
      </c>
      <c r="J28" s="107">
        <v>16.09</v>
      </c>
      <c r="K28" s="102">
        <v>-10.27</v>
      </c>
      <c r="L28" s="102">
        <v>-6.0399999999999991</v>
      </c>
      <c r="M28" s="102">
        <f t="shared" si="1"/>
        <v>1.75</v>
      </c>
      <c r="N28" s="103"/>
      <c r="O28" s="107">
        <v>-0.05</v>
      </c>
      <c r="P28" s="107"/>
      <c r="Q28" s="107"/>
      <c r="R28" s="107"/>
      <c r="S28" s="107"/>
    </row>
    <row r="29" spans="1:19" ht="16.5" customHeight="1" x14ac:dyDescent="0.2">
      <c r="A29" s="128" t="s">
        <v>234</v>
      </c>
      <c r="C29" s="16" t="s">
        <v>18</v>
      </c>
      <c r="D29" s="3"/>
      <c r="E29" s="107">
        <v>-196.87999999999988</v>
      </c>
      <c r="F29" s="107">
        <v>-256.47000000000003</v>
      </c>
      <c r="G29" s="107">
        <v>-294.61000000000013</v>
      </c>
      <c r="H29" s="103"/>
      <c r="I29" s="107">
        <v>66.649999999999977</v>
      </c>
      <c r="J29" s="107">
        <v>-202.57000000000005</v>
      </c>
      <c r="K29" s="102">
        <v>-53.829999999999927</v>
      </c>
      <c r="L29" s="102">
        <v>-275.02999999999997</v>
      </c>
      <c r="M29" s="102">
        <f t="shared" si="1"/>
        <v>-464.78</v>
      </c>
      <c r="N29" s="103"/>
      <c r="O29" s="107">
        <v>-33.829999999999984</v>
      </c>
      <c r="P29" s="107"/>
      <c r="Q29" s="107"/>
      <c r="R29" s="107"/>
      <c r="S29" s="107"/>
    </row>
    <row r="30" spans="1:19" s="23" customFormat="1" ht="16.5" customHeight="1" x14ac:dyDescent="0.25">
      <c r="A30" s="130" t="s">
        <v>94</v>
      </c>
      <c r="C30" s="28" t="s">
        <v>18</v>
      </c>
      <c r="D30" s="29"/>
      <c r="E30" s="109">
        <f>SUM(E21:E29)</f>
        <v>1380.48</v>
      </c>
      <c r="F30" s="109">
        <f>SUM(F21:F29)</f>
        <v>1468.25</v>
      </c>
      <c r="G30" s="109">
        <f>SUM(G21:G29)</f>
        <v>1845.5200000000004</v>
      </c>
      <c r="H30" s="111"/>
      <c r="I30" s="109">
        <f>SUM(I21:I29)</f>
        <v>679.84999999999991</v>
      </c>
      <c r="J30" s="109">
        <f>SUM(J21:J29)</f>
        <v>361.20999999999992</v>
      </c>
      <c r="K30" s="109">
        <f>SUM(K21:K29)</f>
        <v>566.31999999999994</v>
      </c>
      <c r="L30" s="109">
        <f>SUM(L21:L29)</f>
        <v>238.26</v>
      </c>
      <c r="M30" s="109">
        <f>SUM(M21:M29)</f>
        <v>1845.64</v>
      </c>
      <c r="N30" s="111"/>
      <c r="O30" s="109">
        <f>SUM(O21:O29)</f>
        <v>379.72999999999996</v>
      </c>
      <c r="P30" s="112"/>
      <c r="Q30" s="112"/>
      <c r="R30" s="112"/>
      <c r="S30" s="112"/>
    </row>
    <row r="31" spans="1:19" ht="16.5" customHeight="1" x14ac:dyDescent="0.2">
      <c r="C31" s="3"/>
      <c r="D31" s="3"/>
      <c r="E31" s="108"/>
      <c r="F31" s="108"/>
      <c r="G31" s="108"/>
      <c r="H31" s="108"/>
      <c r="I31" s="108"/>
      <c r="J31" s="108"/>
      <c r="K31" s="108"/>
      <c r="L31" s="108"/>
      <c r="M31" s="108"/>
      <c r="N31" s="108"/>
      <c r="O31" s="108"/>
      <c r="P31" s="108"/>
      <c r="Q31" s="108"/>
      <c r="R31" s="108"/>
      <c r="S31" s="108"/>
    </row>
    <row r="32" spans="1:19" ht="16.5" customHeight="1" x14ac:dyDescent="0.2">
      <c r="A32" s="175" t="s">
        <v>95</v>
      </c>
      <c r="B32" s="175"/>
      <c r="C32" s="175"/>
      <c r="D32" s="3"/>
      <c r="E32" s="108"/>
      <c r="F32" s="108"/>
      <c r="G32" s="108"/>
      <c r="H32" s="108"/>
      <c r="I32" s="108"/>
      <c r="J32" s="108"/>
      <c r="K32" s="108"/>
      <c r="L32" s="108"/>
      <c r="M32" s="108"/>
      <c r="N32" s="108"/>
      <c r="O32" s="108"/>
      <c r="P32" s="108"/>
      <c r="Q32" s="108"/>
      <c r="R32" s="108"/>
      <c r="S32" s="108"/>
    </row>
    <row r="33" spans="1:19" ht="16.5" customHeight="1" x14ac:dyDescent="0.2">
      <c r="A33" s="128" t="s">
        <v>85</v>
      </c>
      <c r="C33" s="16" t="s">
        <v>18</v>
      </c>
      <c r="D33" s="3"/>
      <c r="E33" s="102">
        <v>4633.3</v>
      </c>
      <c r="F33" s="102">
        <v>5049.6000000000004</v>
      </c>
      <c r="G33" s="102">
        <v>6150.53</v>
      </c>
      <c r="H33" s="103"/>
      <c r="I33" s="102">
        <v>6412.66</v>
      </c>
      <c r="J33" s="102">
        <v>6595.93</v>
      </c>
      <c r="K33" s="102">
        <v>6151.81</v>
      </c>
      <c r="L33" s="102">
        <v>6530.93</v>
      </c>
      <c r="M33" s="102">
        <f>L33</f>
        <v>6530.93</v>
      </c>
      <c r="N33" s="103"/>
      <c r="O33" s="102">
        <v>6191.47</v>
      </c>
      <c r="P33" s="102"/>
      <c r="Q33" s="102"/>
      <c r="R33" s="102"/>
      <c r="S33" s="102"/>
    </row>
    <row r="34" spans="1:19" ht="16.5" customHeight="1" x14ac:dyDescent="0.2">
      <c r="A34" s="128" t="s">
        <v>86</v>
      </c>
      <c r="C34" s="16" t="s">
        <v>18</v>
      </c>
      <c r="D34" s="3"/>
      <c r="E34" s="102">
        <v>997.45</v>
      </c>
      <c r="F34" s="102">
        <v>1383.22</v>
      </c>
      <c r="G34" s="102">
        <v>1566.79</v>
      </c>
      <c r="H34" s="103"/>
      <c r="I34" s="102">
        <v>1621.34</v>
      </c>
      <c r="J34" s="102">
        <v>1719.19</v>
      </c>
      <c r="K34" s="102">
        <v>1825.19</v>
      </c>
      <c r="L34" s="102">
        <v>2470.88</v>
      </c>
      <c r="M34" s="102">
        <f t="shared" ref="M34:M41" si="2">L34</f>
        <v>2470.88</v>
      </c>
      <c r="N34" s="103"/>
      <c r="O34" s="102">
        <v>2394.08</v>
      </c>
      <c r="P34" s="102"/>
      <c r="Q34" s="102"/>
      <c r="R34" s="102"/>
      <c r="S34" s="102"/>
    </row>
    <row r="35" spans="1:19" ht="16.5" customHeight="1" x14ac:dyDescent="0.2">
      <c r="A35" s="128" t="s">
        <v>87</v>
      </c>
      <c r="C35" s="16" t="s">
        <v>18</v>
      </c>
      <c r="D35" s="3"/>
      <c r="E35" s="102">
        <f>1960.87+2.78</f>
        <v>1963.6499999999999</v>
      </c>
      <c r="F35" s="102">
        <f>2607.91+2.97</f>
        <v>2610.8799999999997</v>
      </c>
      <c r="G35" s="102">
        <f>2811.52+3.46</f>
        <v>2814.98</v>
      </c>
      <c r="H35" s="103"/>
      <c r="I35" s="102">
        <f>2895.25+3.95</f>
        <v>2899.2</v>
      </c>
      <c r="J35" s="102">
        <f>3008.15+4.48</f>
        <v>3012.63</v>
      </c>
      <c r="K35" s="102">
        <f>3071.49+1.5</f>
        <v>3072.99</v>
      </c>
      <c r="L35" s="102">
        <f>3034.28+5.57</f>
        <v>3039.8500000000004</v>
      </c>
      <c r="M35" s="102">
        <f t="shared" si="2"/>
        <v>3039.8500000000004</v>
      </c>
      <c r="N35" s="103"/>
      <c r="O35" s="102">
        <f>3044.61+5.89</f>
        <v>3050.5</v>
      </c>
      <c r="P35" s="102"/>
      <c r="Q35" s="102"/>
      <c r="R35" s="102"/>
      <c r="S35" s="102"/>
    </row>
    <row r="36" spans="1:19" ht="16.5" customHeight="1" x14ac:dyDescent="0.2">
      <c r="A36" s="128" t="s">
        <v>88</v>
      </c>
      <c r="C36" s="16" t="s">
        <v>18</v>
      </c>
      <c r="D36" s="3"/>
      <c r="E36" s="102">
        <v>0</v>
      </c>
      <c r="F36" s="102">
        <v>2678.08</v>
      </c>
      <c r="G36" s="102">
        <v>2870.17</v>
      </c>
      <c r="H36" s="103"/>
      <c r="I36" s="102">
        <v>3114.95</v>
      </c>
      <c r="J36" s="102">
        <v>2931.44</v>
      </c>
      <c r="K36" s="102">
        <v>2976.29</v>
      </c>
      <c r="L36" s="102">
        <v>2877.19</v>
      </c>
      <c r="M36" s="102">
        <f t="shared" si="2"/>
        <v>2877.19</v>
      </c>
      <c r="N36" s="103"/>
      <c r="O36" s="102">
        <v>3057.74</v>
      </c>
      <c r="P36" s="102"/>
      <c r="Q36" s="102"/>
      <c r="R36" s="102"/>
      <c r="S36" s="102"/>
    </row>
    <row r="37" spans="1:19" ht="16.5" customHeight="1" x14ac:dyDescent="0.2">
      <c r="A37" s="128" t="s">
        <v>89</v>
      </c>
      <c r="C37" s="16" t="s">
        <v>18</v>
      </c>
      <c r="D37" s="3"/>
      <c r="E37" s="102">
        <v>0</v>
      </c>
      <c r="F37" s="102">
        <v>0</v>
      </c>
      <c r="G37" s="102">
        <v>2972.78</v>
      </c>
      <c r="H37" s="103"/>
      <c r="I37" s="102">
        <v>2929.53</v>
      </c>
      <c r="J37" s="102">
        <v>2398.6</v>
      </c>
      <c r="K37" s="102">
        <v>2459.0500000000002</v>
      </c>
      <c r="L37" s="102">
        <v>2512.2600000000002</v>
      </c>
      <c r="M37" s="102">
        <f t="shared" si="2"/>
        <v>2512.2600000000002</v>
      </c>
      <c r="N37" s="103"/>
      <c r="O37" s="102">
        <v>2596.38</v>
      </c>
      <c r="P37" s="102"/>
      <c r="Q37" s="102"/>
      <c r="R37" s="102"/>
      <c r="S37" s="102"/>
    </row>
    <row r="38" spans="1:19" ht="16.5" customHeight="1" x14ac:dyDescent="0.2">
      <c r="A38" s="128" t="s">
        <v>90</v>
      </c>
      <c r="C38" s="16" t="s">
        <v>18</v>
      </c>
      <c r="D38" s="3"/>
      <c r="E38" s="102">
        <v>266.24</v>
      </c>
      <c r="F38" s="102">
        <v>317.76</v>
      </c>
      <c r="G38" s="102">
        <v>104.25</v>
      </c>
      <c r="H38" s="103"/>
      <c r="I38" s="102">
        <v>100.02</v>
      </c>
      <c r="J38" s="102">
        <v>90.45</v>
      </c>
      <c r="K38" s="102">
        <v>47.53</v>
      </c>
      <c r="L38" s="102">
        <v>29.58</v>
      </c>
      <c r="M38" s="102">
        <f t="shared" si="2"/>
        <v>29.58</v>
      </c>
      <c r="N38" s="103"/>
      <c r="O38" s="102">
        <v>31.58</v>
      </c>
      <c r="P38" s="102"/>
      <c r="Q38" s="102"/>
      <c r="R38" s="102"/>
      <c r="S38" s="102"/>
    </row>
    <row r="39" spans="1:19" s="24" customFormat="1" ht="16.5" customHeight="1" x14ac:dyDescent="0.2">
      <c r="A39" s="127" t="s">
        <v>91</v>
      </c>
      <c r="C39" s="37" t="s">
        <v>18</v>
      </c>
      <c r="D39" s="38"/>
      <c r="E39" s="106">
        <v>137.24</v>
      </c>
      <c r="F39" s="106">
        <v>361.37</v>
      </c>
      <c r="G39" s="106">
        <v>225.02</v>
      </c>
      <c r="H39" s="105"/>
      <c r="I39" s="106">
        <v>238.91</v>
      </c>
      <c r="J39" s="106">
        <v>230.68</v>
      </c>
      <c r="K39" s="102">
        <v>637.72</v>
      </c>
      <c r="L39" s="106">
        <v>662.19</v>
      </c>
      <c r="M39" s="102">
        <f t="shared" si="2"/>
        <v>662.19</v>
      </c>
      <c r="N39" s="105"/>
      <c r="O39" s="106">
        <v>725.92</v>
      </c>
      <c r="P39" s="106"/>
      <c r="Q39" s="106"/>
      <c r="R39" s="106"/>
      <c r="S39" s="106"/>
    </row>
    <row r="40" spans="1:19" ht="16.5" customHeight="1" x14ac:dyDescent="0.2">
      <c r="A40" s="128" t="s">
        <v>92</v>
      </c>
      <c r="C40" s="16" t="s">
        <v>18</v>
      </c>
      <c r="D40" s="3"/>
      <c r="E40" s="107">
        <f>80.53+21.82</f>
        <v>102.35</v>
      </c>
      <c r="F40" s="107">
        <f>85+23.96</f>
        <v>108.96000000000001</v>
      </c>
      <c r="G40" s="107">
        <f>118.88+27.74</f>
        <v>146.62</v>
      </c>
      <c r="H40" s="103"/>
      <c r="I40" s="107">
        <f>119.9+28.33</f>
        <v>148.23000000000002</v>
      </c>
      <c r="J40" s="107">
        <f>120.97+29.18</f>
        <v>150.15</v>
      </c>
      <c r="K40" s="102">
        <f>114.88+34.36</f>
        <v>149.24</v>
      </c>
      <c r="L40" s="107">
        <f>125.15+31.27</f>
        <v>156.42000000000002</v>
      </c>
      <c r="M40" s="102">
        <f t="shared" si="2"/>
        <v>156.42000000000002</v>
      </c>
      <c r="N40" s="103"/>
      <c r="O40" s="107">
        <f>118.61+30.46</f>
        <v>149.07</v>
      </c>
      <c r="P40" s="107"/>
      <c r="Q40" s="107"/>
      <c r="R40" s="107"/>
      <c r="S40" s="107"/>
    </row>
    <row r="41" spans="1:19" ht="16.5" customHeight="1" x14ac:dyDescent="0.2">
      <c r="A41" s="128" t="s">
        <v>96</v>
      </c>
      <c r="C41" s="16" t="s">
        <v>18</v>
      </c>
      <c r="D41" s="3"/>
      <c r="E41" s="107">
        <v>2593.52</v>
      </c>
      <c r="F41" s="107">
        <v>1621.46</v>
      </c>
      <c r="G41" s="107">
        <v>2785.88</v>
      </c>
      <c r="H41" s="103"/>
      <c r="I41" s="107">
        <v>3424.67</v>
      </c>
      <c r="J41" s="107">
        <v>2714.72</v>
      </c>
      <c r="K41" s="102">
        <v>3508.2</v>
      </c>
      <c r="L41" s="107">
        <v>3293.09</v>
      </c>
      <c r="M41" s="102">
        <f t="shared" si="2"/>
        <v>3293.09</v>
      </c>
      <c r="N41" s="103"/>
      <c r="O41" s="107">
        <v>3888.93</v>
      </c>
      <c r="P41" s="107"/>
      <c r="Q41" s="107"/>
      <c r="R41" s="107"/>
      <c r="S41" s="107"/>
    </row>
    <row r="42" spans="1:19" ht="16.5" customHeight="1" x14ac:dyDescent="0.25">
      <c r="A42" s="13" t="s">
        <v>94</v>
      </c>
      <c r="C42" s="33" t="s">
        <v>18</v>
      </c>
      <c r="D42" s="17"/>
      <c r="E42" s="109">
        <f>SUM(E33:E41)</f>
        <v>10693.75</v>
      </c>
      <c r="F42" s="109">
        <f>SUM(F33:F41)</f>
        <v>14131.330000000002</v>
      </c>
      <c r="G42" s="109">
        <f>SUM(G33:G41)</f>
        <v>19637.02</v>
      </c>
      <c r="H42" s="103"/>
      <c r="I42" s="109">
        <f>SUM(I33:I41)</f>
        <v>20889.510000000002</v>
      </c>
      <c r="J42" s="109">
        <f>SUM(J33:J41)</f>
        <v>19843.790000000005</v>
      </c>
      <c r="K42" s="109">
        <f>SUM(K33:K41)</f>
        <v>20828.02</v>
      </c>
      <c r="L42" s="109">
        <f>SUM(L33:L41)</f>
        <v>21572.39</v>
      </c>
      <c r="M42" s="109">
        <f>SUM(M33:M41)</f>
        <v>21572.39</v>
      </c>
      <c r="N42" s="103"/>
      <c r="O42" s="109">
        <f>SUM(O33:O41)</f>
        <v>22085.67</v>
      </c>
      <c r="P42" s="122"/>
      <c r="Q42" s="122"/>
      <c r="R42" s="122"/>
      <c r="S42" s="122"/>
    </row>
    <row r="43" spans="1:19" ht="16.5" customHeight="1" x14ac:dyDescent="0.2">
      <c r="C43" s="3"/>
      <c r="D43" s="3"/>
      <c r="E43" s="108"/>
      <c r="F43" s="108"/>
      <c r="G43" s="108"/>
      <c r="H43" s="108"/>
      <c r="I43" s="108"/>
      <c r="J43" s="108"/>
      <c r="K43" s="108"/>
      <c r="L43" s="108"/>
      <c r="M43" s="108"/>
      <c r="N43" s="108"/>
      <c r="O43" s="108"/>
      <c r="P43" s="108"/>
      <c r="Q43" s="108"/>
      <c r="R43" s="108"/>
      <c r="S43" s="108"/>
    </row>
    <row r="44" spans="1:19" ht="16.5" customHeight="1" x14ac:dyDescent="0.2">
      <c r="A44" s="101" t="s">
        <v>97</v>
      </c>
      <c r="C44" s="3"/>
      <c r="D44" s="3"/>
      <c r="E44" s="108"/>
      <c r="F44" s="108"/>
      <c r="G44" s="108"/>
      <c r="H44" s="108"/>
      <c r="I44" s="108"/>
      <c r="J44" s="108"/>
      <c r="K44" s="108"/>
      <c r="L44" s="108"/>
      <c r="M44" s="108"/>
      <c r="N44" s="108"/>
      <c r="O44" s="108"/>
      <c r="P44" s="108"/>
      <c r="Q44" s="108"/>
      <c r="R44" s="108"/>
      <c r="S44" s="108"/>
    </row>
    <row r="45" spans="1:19" s="23" customFormat="1" ht="16.5" customHeight="1" x14ac:dyDescent="0.25">
      <c r="A45" s="127" t="s">
        <v>85</v>
      </c>
      <c r="C45" s="37" t="s">
        <v>18</v>
      </c>
      <c r="D45" s="38"/>
      <c r="E45" s="104">
        <v>2334.9499999999998</v>
      </c>
      <c r="F45" s="104">
        <v>2453.54</v>
      </c>
      <c r="G45" s="104">
        <v>3252.45</v>
      </c>
      <c r="H45" s="105"/>
      <c r="I45" s="104">
        <v>4031.61</v>
      </c>
      <c r="J45" s="104">
        <v>3151.15</v>
      </c>
      <c r="K45" s="104">
        <v>3345.32</v>
      </c>
      <c r="L45" s="104">
        <v>3691.59</v>
      </c>
      <c r="M45" s="102">
        <f>L45</f>
        <v>3691.59</v>
      </c>
      <c r="N45" s="105"/>
      <c r="O45" s="104">
        <v>3977.09</v>
      </c>
      <c r="P45" s="104"/>
      <c r="Q45" s="104"/>
      <c r="R45" s="104"/>
      <c r="S45" s="104"/>
    </row>
    <row r="46" spans="1:19" ht="16.5" customHeight="1" x14ac:dyDescent="0.2">
      <c r="A46" s="128" t="s">
        <v>86</v>
      </c>
      <c r="C46" s="16" t="s">
        <v>18</v>
      </c>
      <c r="D46" s="3"/>
      <c r="E46" s="102">
        <v>159.91</v>
      </c>
      <c r="F46" s="102">
        <v>264.26</v>
      </c>
      <c r="G46" s="102">
        <v>344.17</v>
      </c>
      <c r="H46" s="103"/>
      <c r="I46" s="102">
        <v>325.72000000000003</v>
      </c>
      <c r="J46" s="102">
        <v>310.44</v>
      </c>
      <c r="K46" s="102">
        <v>298.45999999999998</v>
      </c>
      <c r="L46" s="102">
        <v>514.46</v>
      </c>
      <c r="M46" s="102">
        <f t="shared" ref="M46:M53" si="3">L46</f>
        <v>514.46</v>
      </c>
      <c r="N46" s="103"/>
      <c r="O46" s="102">
        <v>524.88</v>
      </c>
      <c r="P46" s="102"/>
      <c r="Q46" s="102"/>
      <c r="R46" s="102"/>
      <c r="S46" s="102"/>
    </row>
    <row r="47" spans="1:19" ht="16.5" customHeight="1" x14ac:dyDescent="0.2">
      <c r="A47" s="128" t="s">
        <v>87</v>
      </c>
      <c r="C47" s="16" t="s">
        <v>18</v>
      </c>
      <c r="D47" s="3"/>
      <c r="E47" s="102">
        <v>349.68</v>
      </c>
      <c r="F47" s="102">
        <v>443.46</v>
      </c>
      <c r="G47" s="102">
        <v>351.4</v>
      </c>
      <c r="H47" s="103"/>
      <c r="I47" s="102">
        <v>316.39</v>
      </c>
      <c r="J47" s="102">
        <v>330.19</v>
      </c>
      <c r="K47" s="102">
        <v>331.58</v>
      </c>
      <c r="L47" s="102">
        <v>291.47000000000003</v>
      </c>
      <c r="M47" s="102">
        <f t="shared" si="3"/>
        <v>291.47000000000003</v>
      </c>
      <c r="N47" s="103"/>
      <c r="O47" s="102">
        <v>284.14</v>
      </c>
      <c r="P47" s="102"/>
      <c r="Q47" s="102"/>
      <c r="R47" s="102"/>
      <c r="S47" s="102"/>
    </row>
    <row r="48" spans="1:19" ht="16.5" customHeight="1" x14ac:dyDescent="0.2">
      <c r="A48" s="128" t="s">
        <v>88</v>
      </c>
      <c r="C48" s="16" t="s">
        <v>18</v>
      </c>
      <c r="D48" s="3"/>
      <c r="E48" s="102">
        <v>0</v>
      </c>
      <c r="F48" s="102">
        <v>634.92999999999995</v>
      </c>
      <c r="G48" s="102">
        <v>687.97</v>
      </c>
      <c r="H48" s="103"/>
      <c r="I48" s="102">
        <v>635.25</v>
      </c>
      <c r="J48" s="102">
        <v>609.83000000000004</v>
      </c>
      <c r="K48" s="102">
        <v>625.4</v>
      </c>
      <c r="L48" s="102">
        <v>600.84</v>
      </c>
      <c r="M48" s="102">
        <f t="shared" si="3"/>
        <v>600.84</v>
      </c>
      <c r="N48" s="103"/>
      <c r="O48" s="102">
        <v>565.41</v>
      </c>
      <c r="P48" s="102"/>
      <c r="Q48" s="102"/>
      <c r="R48" s="102"/>
      <c r="S48" s="102"/>
    </row>
    <row r="49" spans="1:19" s="24" customFormat="1" ht="16.5" customHeight="1" x14ac:dyDescent="0.2">
      <c r="A49" s="127" t="s">
        <v>89</v>
      </c>
      <c r="C49" s="37" t="s">
        <v>18</v>
      </c>
      <c r="D49" s="38"/>
      <c r="E49" s="104">
        <v>0</v>
      </c>
      <c r="F49" s="104">
        <v>0</v>
      </c>
      <c r="G49" s="104">
        <v>658.82</v>
      </c>
      <c r="H49" s="105"/>
      <c r="I49" s="104">
        <v>635.24</v>
      </c>
      <c r="J49" s="104">
        <v>65.48</v>
      </c>
      <c r="K49" s="104">
        <v>71.209999999999994</v>
      </c>
      <c r="L49" s="104">
        <v>54.04</v>
      </c>
      <c r="M49" s="102">
        <f t="shared" si="3"/>
        <v>54.04</v>
      </c>
      <c r="N49" s="105"/>
      <c r="O49" s="104">
        <v>68.260000000000005</v>
      </c>
      <c r="P49" s="104"/>
      <c r="Q49" s="104"/>
      <c r="R49" s="104"/>
      <c r="S49" s="104"/>
    </row>
    <row r="50" spans="1:19" ht="16.5" customHeight="1" x14ac:dyDescent="0.2">
      <c r="A50" s="128" t="s">
        <v>90</v>
      </c>
      <c r="C50" s="16" t="s">
        <v>18</v>
      </c>
      <c r="D50" s="3"/>
      <c r="E50" s="102">
        <v>116.04</v>
      </c>
      <c r="F50" s="104">
        <v>132.08000000000001</v>
      </c>
      <c r="G50" s="102">
        <v>54.75</v>
      </c>
      <c r="H50" s="103"/>
      <c r="I50" s="102">
        <v>53.11</v>
      </c>
      <c r="J50" s="102">
        <v>51.11</v>
      </c>
      <c r="K50" s="102">
        <v>41.5</v>
      </c>
      <c r="L50" s="102">
        <v>26.08</v>
      </c>
      <c r="M50" s="102">
        <f t="shared" si="3"/>
        <v>26.08</v>
      </c>
      <c r="N50" s="103"/>
      <c r="O50" s="102">
        <v>26.05</v>
      </c>
      <c r="P50" s="102"/>
      <c r="Q50" s="102"/>
      <c r="R50" s="102"/>
      <c r="S50" s="102"/>
    </row>
    <row r="51" spans="1:19" ht="16.5" customHeight="1" x14ac:dyDescent="0.2">
      <c r="A51" s="128" t="s">
        <v>91</v>
      </c>
      <c r="C51" s="16" t="s">
        <v>18</v>
      </c>
      <c r="D51" s="3"/>
      <c r="E51" s="107">
        <v>45.91</v>
      </c>
      <c r="F51" s="107">
        <v>160.99</v>
      </c>
      <c r="G51" s="107">
        <v>43.64</v>
      </c>
      <c r="H51" s="103"/>
      <c r="I51" s="107">
        <v>38.57</v>
      </c>
      <c r="J51" s="107">
        <v>39.15</v>
      </c>
      <c r="K51" s="107">
        <v>65.97</v>
      </c>
      <c r="L51" s="107">
        <v>64.150000000000006</v>
      </c>
      <c r="M51" s="102">
        <f t="shared" si="3"/>
        <v>64.150000000000006</v>
      </c>
      <c r="N51" s="103"/>
      <c r="O51" s="107">
        <v>77.44</v>
      </c>
      <c r="P51" s="107"/>
      <c r="Q51" s="107"/>
      <c r="R51" s="107"/>
      <c r="S51" s="107"/>
    </row>
    <row r="52" spans="1:19" ht="16.5" customHeight="1" x14ac:dyDescent="0.2">
      <c r="A52" s="128" t="s">
        <v>92</v>
      </c>
      <c r="C52" s="16" t="s">
        <v>18</v>
      </c>
      <c r="D52" s="3"/>
      <c r="E52" s="107">
        <v>19.940000000000001</v>
      </c>
      <c r="F52" s="107">
        <v>17.97</v>
      </c>
      <c r="G52" s="107">
        <v>26.31</v>
      </c>
      <c r="H52" s="103"/>
      <c r="I52" s="107">
        <v>29.1</v>
      </c>
      <c r="J52" s="107">
        <v>24.92</v>
      </c>
      <c r="K52" s="107">
        <v>27.6</v>
      </c>
      <c r="L52" s="107">
        <v>31.97</v>
      </c>
      <c r="M52" s="102">
        <f t="shared" si="3"/>
        <v>31.97</v>
      </c>
      <c r="N52" s="103"/>
      <c r="O52" s="107">
        <v>32.299999999999997</v>
      </c>
      <c r="P52" s="107"/>
      <c r="Q52" s="107"/>
      <c r="R52" s="107"/>
      <c r="S52" s="107"/>
    </row>
    <row r="53" spans="1:19" ht="16.5" customHeight="1" x14ac:dyDescent="0.2">
      <c r="A53" s="128" t="s">
        <v>98</v>
      </c>
      <c r="C53" s="16" t="s">
        <v>18</v>
      </c>
      <c r="D53" s="3"/>
      <c r="E53" s="107">
        <v>2259.27</v>
      </c>
      <c r="F53" s="107">
        <v>3712.53</v>
      </c>
      <c r="G53" s="107">
        <v>3506.21</v>
      </c>
      <c r="H53" s="103"/>
      <c r="I53" s="107">
        <v>3866.91</v>
      </c>
      <c r="J53" s="107">
        <v>3957.42</v>
      </c>
      <c r="K53" s="107">
        <v>4497.32</v>
      </c>
      <c r="L53" s="107">
        <v>4569.2700000000004</v>
      </c>
      <c r="M53" s="102">
        <f t="shared" si="3"/>
        <v>4569.2700000000004</v>
      </c>
      <c r="N53" s="103"/>
      <c r="O53" s="107">
        <v>4841.2</v>
      </c>
      <c r="P53" s="107"/>
      <c r="Q53" s="107"/>
      <c r="R53" s="107"/>
      <c r="S53" s="107"/>
    </row>
    <row r="54" spans="1:19" ht="16.5" customHeight="1" x14ac:dyDescent="0.2">
      <c r="A54" s="129" t="s">
        <v>94</v>
      </c>
      <c r="C54" s="33" t="s">
        <v>18</v>
      </c>
      <c r="D54" s="17"/>
      <c r="E54" s="109">
        <f>SUM(E45:E53)</f>
        <v>5285.6999999999989</v>
      </c>
      <c r="F54" s="109">
        <f>SUM(F45:F53)</f>
        <v>7819.76</v>
      </c>
      <c r="G54" s="109">
        <f>SUM(G45:G53)</f>
        <v>8925.7200000000012</v>
      </c>
      <c r="H54" s="103"/>
      <c r="I54" s="109">
        <f>SUM(I45:I53)</f>
        <v>9931.9</v>
      </c>
      <c r="J54" s="109">
        <f>SUM(J45:J53)</f>
        <v>8539.6899999999987</v>
      </c>
      <c r="K54" s="109">
        <f>SUM(K45:K53)</f>
        <v>9304.36</v>
      </c>
      <c r="L54" s="109">
        <f>SUM(L45:L53)</f>
        <v>9843.8700000000008</v>
      </c>
      <c r="M54" s="109">
        <f>SUM(M45:M53)</f>
        <v>9843.8700000000008</v>
      </c>
      <c r="N54" s="103"/>
      <c r="O54" s="109">
        <f>SUM(O45:O53)</f>
        <v>10396.77</v>
      </c>
      <c r="P54" s="122"/>
      <c r="Q54" s="122"/>
      <c r="R54" s="122"/>
      <c r="S54" s="122"/>
    </row>
    <row r="55" spans="1:19" s="23" customFormat="1" ht="16.5" customHeight="1" x14ac:dyDescent="0.25">
      <c r="C55" s="29"/>
      <c r="D55" s="29"/>
      <c r="E55" s="111"/>
      <c r="F55" s="111"/>
      <c r="G55" s="111"/>
      <c r="H55" s="111"/>
      <c r="I55" s="111"/>
      <c r="J55" s="111"/>
      <c r="K55" s="111"/>
      <c r="L55" s="111"/>
      <c r="M55" s="111"/>
      <c r="N55" s="111"/>
      <c r="O55" s="111"/>
      <c r="P55" s="111"/>
      <c r="Q55" s="111"/>
      <c r="R55" s="111"/>
      <c r="S55" s="111"/>
    </row>
    <row r="56" spans="1:19" ht="16.5" customHeight="1" x14ac:dyDescent="0.2">
      <c r="A56" s="101" t="s">
        <v>99</v>
      </c>
      <c r="C56" s="3"/>
      <c r="D56" s="3"/>
      <c r="E56" s="108"/>
      <c r="F56" s="108"/>
      <c r="G56" s="108"/>
      <c r="H56" s="108"/>
      <c r="I56" s="108"/>
      <c r="J56" s="108"/>
      <c r="K56" s="108"/>
      <c r="L56" s="108"/>
      <c r="M56" s="108"/>
      <c r="N56" s="108"/>
      <c r="O56" s="108"/>
      <c r="P56" s="108"/>
      <c r="Q56" s="108"/>
      <c r="R56" s="108"/>
      <c r="S56" s="108"/>
    </row>
    <row r="57" spans="1:19" ht="16.5" customHeight="1" x14ac:dyDescent="0.2">
      <c r="A57" s="128" t="s">
        <v>85</v>
      </c>
      <c r="C57" s="16" t="s">
        <v>18</v>
      </c>
      <c r="D57" s="3"/>
      <c r="E57" s="102">
        <v>1210.95</v>
      </c>
      <c r="F57" s="102">
        <v>1119.1300000000001</v>
      </c>
      <c r="G57" s="102">
        <v>1633.48</v>
      </c>
      <c r="H57" s="103"/>
      <c r="I57" s="102">
        <v>711.59</v>
      </c>
      <c r="J57" s="102">
        <v>313.68999999999994</v>
      </c>
      <c r="K57" s="102">
        <v>358.98</v>
      </c>
      <c r="L57" s="102">
        <v>457.60999999999979</v>
      </c>
      <c r="M57" s="102">
        <f t="shared" ref="M57:M64" si="4">SUM(I57:L57)</f>
        <v>1841.87</v>
      </c>
      <c r="N57" s="103"/>
      <c r="O57" s="102">
        <v>306.61</v>
      </c>
      <c r="P57" s="102"/>
      <c r="Q57" s="102"/>
      <c r="R57" s="102"/>
      <c r="S57" s="102"/>
    </row>
    <row r="58" spans="1:19" ht="16.5" customHeight="1" x14ac:dyDescent="0.2">
      <c r="A58" s="128" t="s">
        <v>86</v>
      </c>
      <c r="C58" s="16" t="s">
        <v>18</v>
      </c>
      <c r="D58" s="3"/>
      <c r="E58" s="102">
        <v>231.55</v>
      </c>
      <c r="F58" s="102">
        <v>384.25</v>
      </c>
      <c r="G58" s="102">
        <v>483.87</v>
      </c>
      <c r="H58" s="103"/>
      <c r="I58" s="102">
        <v>143.09</v>
      </c>
      <c r="J58" s="102">
        <v>138.64000000000001</v>
      </c>
      <c r="K58" s="102">
        <v>113.82</v>
      </c>
      <c r="L58" s="102">
        <v>733.51</v>
      </c>
      <c r="M58" s="102">
        <f t="shared" si="4"/>
        <v>1129.06</v>
      </c>
      <c r="N58" s="103"/>
      <c r="O58" s="102">
        <v>136.47999999999999</v>
      </c>
      <c r="P58" s="102"/>
      <c r="Q58" s="102"/>
      <c r="R58" s="102"/>
      <c r="S58" s="102"/>
    </row>
    <row r="59" spans="1:19" s="23" customFormat="1" ht="16.5" customHeight="1" x14ac:dyDescent="0.25">
      <c r="A59" s="127" t="s">
        <v>87</v>
      </c>
      <c r="C59" s="37" t="s">
        <v>18</v>
      </c>
      <c r="D59" s="38"/>
      <c r="E59" s="104">
        <v>268.99</v>
      </c>
      <c r="F59" s="104">
        <v>513.83000000000004</v>
      </c>
      <c r="G59" s="104">
        <v>634.97</v>
      </c>
      <c r="H59" s="105"/>
      <c r="I59" s="104">
        <v>106.92</v>
      </c>
      <c r="J59" s="104">
        <v>97.54</v>
      </c>
      <c r="K59" s="102">
        <v>30.489999999999966</v>
      </c>
      <c r="L59" s="102">
        <v>114.99</v>
      </c>
      <c r="M59" s="102">
        <f t="shared" si="4"/>
        <v>349.94</v>
      </c>
      <c r="N59" s="103"/>
      <c r="O59" s="104">
        <v>8.9600000000000009</v>
      </c>
      <c r="P59" s="104"/>
      <c r="Q59" s="104"/>
      <c r="R59" s="104"/>
      <c r="S59" s="104"/>
    </row>
    <row r="60" spans="1:19" ht="16.5" customHeight="1" x14ac:dyDescent="0.2">
      <c r="A60" s="128" t="s">
        <v>88</v>
      </c>
      <c r="C60" s="16" t="s">
        <v>18</v>
      </c>
      <c r="D60" s="3"/>
      <c r="E60" s="102">
        <v>0</v>
      </c>
      <c r="F60" s="102">
        <v>2989.11</v>
      </c>
      <c r="G60" s="102">
        <v>153.94</v>
      </c>
      <c r="H60" s="103"/>
      <c r="I60" s="102">
        <v>67.900000000000006</v>
      </c>
      <c r="J60" s="102">
        <v>71.66</v>
      </c>
      <c r="K60" s="102">
        <v>60.22</v>
      </c>
      <c r="L60" s="102">
        <v>5.1800000000000068</v>
      </c>
      <c r="M60" s="102">
        <f t="shared" si="4"/>
        <v>204.96</v>
      </c>
      <c r="N60" s="103"/>
      <c r="O60" s="102">
        <v>27.92</v>
      </c>
      <c r="P60" s="102"/>
      <c r="Q60" s="102"/>
      <c r="R60" s="102"/>
      <c r="S60" s="102"/>
    </row>
    <row r="61" spans="1:19" ht="16.5" customHeight="1" x14ac:dyDescent="0.2">
      <c r="A61" s="128" t="s">
        <v>89</v>
      </c>
      <c r="C61" s="16" t="s">
        <v>18</v>
      </c>
      <c r="D61" s="3"/>
      <c r="E61" s="102">
        <v>0</v>
      </c>
      <c r="F61" s="102">
        <v>0</v>
      </c>
      <c r="G61" s="102">
        <v>2730.16</v>
      </c>
      <c r="H61" s="103"/>
      <c r="I61" s="102">
        <v>35.51</v>
      </c>
      <c r="J61" s="102">
        <v>36.979999999999997</v>
      </c>
      <c r="K61" s="102">
        <v>76.820000000000022</v>
      </c>
      <c r="L61" s="102">
        <v>76.699999999999989</v>
      </c>
      <c r="M61" s="102">
        <f t="shared" si="4"/>
        <v>226.01</v>
      </c>
      <c r="N61" s="103"/>
      <c r="O61" s="102">
        <v>69.11</v>
      </c>
      <c r="P61" s="102"/>
      <c r="Q61" s="102"/>
      <c r="R61" s="102"/>
      <c r="S61" s="102"/>
    </row>
    <row r="62" spans="1:19" ht="16.5" customHeight="1" x14ac:dyDescent="0.2">
      <c r="A62" s="128" t="s">
        <v>90</v>
      </c>
      <c r="C62" s="16" t="s">
        <v>18</v>
      </c>
      <c r="D62" s="3"/>
      <c r="E62" s="102">
        <v>13.85</v>
      </c>
      <c r="F62" s="102">
        <v>64.650000000000006</v>
      </c>
      <c r="G62" s="102">
        <v>50.45</v>
      </c>
      <c r="H62" s="103"/>
      <c r="I62" s="102">
        <v>0.94</v>
      </c>
      <c r="J62" s="102">
        <v>-0.2599999999999999</v>
      </c>
      <c r="K62" s="102">
        <v>1.38</v>
      </c>
      <c r="L62" s="102">
        <v>0.39999999999999991</v>
      </c>
      <c r="M62" s="102">
        <f t="shared" si="4"/>
        <v>2.46</v>
      </c>
      <c r="N62" s="103"/>
      <c r="O62" s="102">
        <v>0.48</v>
      </c>
      <c r="P62" s="102"/>
      <c r="Q62" s="102"/>
      <c r="R62" s="102"/>
      <c r="S62" s="102"/>
    </row>
    <row r="63" spans="1:19" ht="16.5" customHeight="1" x14ac:dyDescent="0.2">
      <c r="A63" s="128" t="s">
        <v>91</v>
      </c>
      <c r="C63" s="16" t="s">
        <v>18</v>
      </c>
      <c r="D63" s="3"/>
      <c r="E63" s="107">
        <v>1.48</v>
      </c>
      <c r="F63" s="107">
        <v>149.65</v>
      </c>
      <c r="G63" s="107">
        <v>167.87</v>
      </c>
      <c r="H63" s="103"/>
      <c r="I63" s="107">
        <v>70.97</v>
      </c>
      <c r="J63" s="107">
        <v>33.379999999999995</v>
      </c>
      <c r="K63" s="102">
        <v>48.72</v>
      </c>
      <c r="L63" s="102">
        <v>51.09</v>
      </c>
      <c r="M63" s="102">
        <f t="shared" si="4"/>
        <v>204.16</v>
      </c>
      <c r="N63" s="103"/>
      <c r="O63" s="107">
        <v>53.53</v>
      </c>
      <c r="P63" s="107"/>
      <c r="Q63" s="107"/>
      <c r="R63" s="107"/>
      <c r="S63" s="107"/>
    </row>
    <row r="64" spans="1:19" s="23" customFormat="1" ht="16.5" customHeight="1" x14ac:dyDescent="0.25">
      <c r="A64" s="127" t="s">
        <v>92</v>
      </c>
      <c r="C64" s="37" t="s">
        <v>18</v>
      </c>
      <c r="D64" s="38"/>
      <c r="E64" s="106">
        <v>37.57</v>
      </c>
      <c r="F64" s="106">
        <v>36.4</v>
      </c>
      <c r="G64" s="106">
        <v>39.520000000000003</v>
      </c>
      <c r="H64" s="105"/>
      <c r="I64" s="106">
        <v>5.22</v>
      </c>
      <c r="J64" s="106">
        <v>9.7800000000000011</v>
      </c>
      <c r="K64" s="102">
        <v>37.72</v>
      </c>
      <c r="L64" s="102">
        <v>11.659999999999997</v>
      </c>
      <c r="M64" s="102">
        <f t="shared" si="4"/>
        <v>64.38</v>
      </c>
      <c r="N64" s="103"/>
      <c r="O64" s="106">
        <v>20.79</v>
      </c>
      <c r="P64" s="106"/>
      <c r="Q64" s="106"/>
      <c r="R64" s="106"/>
      <c r="S64" s="106"/>
    </row>
    <row r="65" spans="1:19" ht="16.5" customHeight="1" x14ac:dyDescent="0.2">
      <c r="A65" s="129" t="s">
        <v>94</v>
      </c>
      <c r="C65" s="33" t="s">
        <v>18</v>
      </c>
      <c r="D65" s="17"/>
      <c r="E65" s="109">
        <f>SUM(E57:E64)</f>
        <v>1764.3899999999999</v>
      </c>
      <c r="F65" s="109">
        <f>SUM(F57:F64)</f>
        <v>5257.0199999999986</v>
      </c>
      <c r="G65" s="109">
        <f>SUM(G57:G64)</f>
        <v>5894.26</v>
      </c>
      <c r="H65" s="103"/>
      <c r="I65" s="109">
        <f>SUM(I57:I64)</f>
        <v>1142.1400000000001</v>
      </c>
      <c r="J65" s="109">
        <f>SUM(J57:J64)</f>
        <v>701.40999999999985</v>
      </c>
      <c r="K65" s="109">
        <f>SUM(K57:K64)</f>
        <v>728.15000000000009</v>
      </c>
      <c r="L65" s="109">
        <f>SUM(L57:L64)</f>
        <v>1451.14</v>
      </c>
      <c r="M65" s="109">
        <f>SUM(M57:M64)</f>
        <v>4022.84</v>
      </c>
      <c r="N65" s="103"/>
      <c r="O65" s="109">
        <f>SUM(O57:O64)</f>
        <v>623.88</v>
      </c>
      <c r="P65" s="122"/>
      <c r="Q65" s="122"/>
      <c r="R65" s="122"/>
      <c r="S65" s="122"/>
    </row>
    <row r="66" spans="1:19" ht="16.5" customHeight="1" x14ac:dyDescent="0.2">
      <c r="C66" s="3"/>
      <c r="D66" s="3"/>
      <c r="E66" s="3"/>
      <c r="F66" s="3"/>
      <c r="G66" s="3"/>
      <c r="H66" s="3"/>
      <c r="I66" s="3"/>
      <c r="J66" s="3"/>
      <c r="K66" s="3"/>
      <c r="L66" s="3"/>
      <c r="M66" s="3"/>
      <c r="N66" s="3"/>
      <c r="O66" s="3"/>
      <c r="P66" s="3"/>
      <c r="Q66" s="3"/>
      <c r="R66" s="3"/>
      <c r="S66" s="3"/>
    </row>
    <row r="67" spans="1:19" s="7" customFormat="1" ht="12" customHeight="1" x14ac:dyDescent="0.2">
      <c r="A67" s="99" t="s">
        <v>232</v>
      </c>
      <c r="M67" s="44"/>
      <c r="N67" s="42"/>
      <c r="O67" s="44"/>
      <c r="P67" s="44"/>
    </row>
    <row r="68" spans="1:19" s="7" customFormat="1" ht="12" customHeight="1" x14ac:dyDescent="0.25">
      <c r="A68" s="99" t="s">
        <v>245</v>
      </c>
      <c r="I68" s="23"/>
      <c r="J68" s="23"/>
      <c r="K68" s="23"/>
      <c r="M68" s="44"/>
      <c r="N68" s="42"/>
      <c r="O68" s="44"/>
      <c r="P68" s="44"/>
    </row>
  </sheetData>
  <mergeCells count="4">
    <mergeCell ref="A32:C32"/>
    <mergeCell ref="A1:G1"/>
    <mergeCell ref="A2:N2"/>
    <mergeCell ref="A4:S4"/>
  </mergeCells>
  <hyperlinks>
    <hyperlink ref="A6" location="Index!A1" display="RETURN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selection activeCell="A6" sqref="A6"/>
    </sheetView>
  </sheetViews>
  <sheetFormatPr defaultColWidth="9" defaultRowHeight="14.25" outlineLevelCol="1" x14ac:dyDescent="0.2"/>
  <cols>
    <col min="1" max="1" width="47.625" style="1" customWidth="1"/>
    <col min="2" max="2" width="2.125" style="1" customWidth="1"/>
    <col min="3" max="3" width="11.625" style="1" customWidth="1"/>
    <col min="4" max="4" width="2.125" style="1" customWidth="1"/>
    <col min="5" max="7" width="11.625" style="1" customWidth="1"/>
    <col min="8" max="8" width="2.125" style="1" customWidth="1"/>
    <col min="9" max="12" width="11.625" style="1" hidden="1" customWidth="1" outlineLevel="1"/>
    <col min="13" max="13" width="11.625" style="1" customWidth="1" collapsed="1"/>
    <col min="14" max="14" width="2.125" style="1" customWidth="1"/>
    <col min="15" max="16" width="11.625" style="1" customWidth="1"/>
    <col min="17" max="16384" width="9" style="1"/>
  </cols>
  <sheetData>
    <row r="1" spans="1:16" s="17" customFormat="1" ht="27.75" x14ac:dyDescent="0.2">
      <c r="A1" s="169" t="s">
        <v>0</v>
      </c>
      <c r="B1" s="169"/>
      <c r="C1" s="169"/>
      <c r="D1" s="169"/>
      <c r="E1" s="169"/>
      <c r="F1" s="169"/>
      <c r="G1" s="169"/>
      <c r="H1" s="90"/>
      <c r="I1" s="86"/>
      <c r="J1" s="47"/>
      <c r="K1" s="86"/>
      <c r="L1" s="47"/>
      <c r="M1" s="48"/>
      <c r="N1" s="47"/>
    </row>
    <row r="2" spans="1:16" s="7" customFormat="1" ht="15" x14ac:dyDescent="0.2">
      <c r="A2" s="170" t="s">
        <v>269</v>
      </c>
      <c r="B2" s="170"/>
      <c r="C2" s="170"/>
      <c r="D2" s="170"/>
      <c r="E2" s="170"/>
      <c r="F2" s="170"/>
      <c r="G2" s="170"/>
      <c r="H2" s="170"/>
      <c r="I2" s="170"/>
      <c r="J2" s="170"/>
      <c r="K2" s="170"/>
      <c r="L2" s="170"/>
      <c r="M2" s="170"/>
      <c r="N2" s="170"/>
      <c r="O2" s="97"/>
    </row>
    <row r="3" spans="1:16" s="7" customFormat="1" ht="5.25" customHeight="1" thickBot="1" x14ac:dyDescent="0.25">
      <c r="A3" s="41"/>
      <c r="B3" s="46"/>
      <c r="C3" s="46"/>
      <c r="D3" s="46"/>
      <c r="E3" s="46"/>
      <c r="F3" s="46"/>
      <c r="G3" s="46"/>
      <c r="H3" s="46"/>
      <c r="I3" s="46"/>
      <c r="J3" s="46"/>
      <c r="K3" s="46"/>
      <c r="L3" s="46"/>
      <c r="M3" s="46"/>
      <c r="N3" s="46"/>
      <c r="O3" s="97"/>
    </row>
    <row r="4" spans="1:16" s="7" customFormat="1" ht="5.25" customHeight="1" thickTop="1" thickBot="1" x14ac:dyDescent="0.25">
      <c r="A4" s="174"/>
      <c r="B4" s="174"/>
      <c r="C4" s="174"/>
      <c r="D4" s="174"/>
      <c r="E4" s="174"/>
      <c r="F4" s="174"/>
      <c r="G4" s="174"/>
      <c r="H4" s="174"/>
      <c r="I4" s="174"/>
      <c r="J4" s="174"/>
      <c r="K4" s="174"/>
      <c r="L4" s="174"/>
      <c r="M4" s="174"/>
      <c r="N4" s="174"/>
      <c r="O4" s="174"/>
      <c r="P4" s="174"/>
    </row>
    <row r="5" spans="1:16" s="17" customFormat="1" ht="9" customHeight="1" thickTop="1" x14ac:dyDescent="0.2">
      <c r="A5" s="89"/>
      <c r="B5" s="89"/>
      <c r="C5" s="89"/>
      <c r="D5" s="89"/>
      <c r="E5" s="89"/>
      <c r="F5" s="89"/>
      <c r="G5" s="89"/>
      <c r="H5" s="89"/>
      <c r="I5" s="89"/>
      <c r="J5" s="89"/>
      <c r="K5" s="89"/>
      <c r="L5" s="89"/>
      <c r="M5" s="89"/>
      <c r="N5" s="89"/>
      <c r="O5" s="89"/>
      <c r="P5" s="89"/>
    </row>
    <row r="6" spans="1:16" s="17" customFormat="1" ht="20.25" x14ac:dyDescent="0.2">
      <c r="A6" s="155" t="s">
        <v>254</v>
      </c>
      <c r="C6" s="55" t="s">
        <v>4</v>
      </c>
      <c r="E6" s="55">
        <v>2010</v>
      </c>
      <c r="F6" s="55">
        <v>2011</v>
      </c>
      <c r="G6" s="55">
        <v>2012</v>
      </c>
      <c r="I6" s="58" t="s">
        <v>261</v>
      </c>
      <c r="J6" s="58" t="s">
        <v>262</v>
      </c>
      <c r="K6" s="96" t="s">
        <v>263</v>
      </c>
      <c r="L6" s="58" t="s">
        <v>264</v>
      </c>
      <c r="M6" s="55">
        <v>2013</v>
      </c>
      <c r="N6" s="51"/>
      <c r="O6" s="58" t="s">
        <v>265</v>
      </c>
      <c r="P6" s="58" t="s">
        <v>266</v>
      </c>
    </row>
    <row r="7" spans="1:16" s="17" customFormat="1" ht="12" customHeight="1" x14ac:dyDescent="0.2">
      <c r="C7" s="59"/>
      <c r="E7" s="79"/>
      <c r="F7" s="79"/>
      <c r="G7" s="79"/>
      <c r="I7" s="79"/>
      <c r="J7" s="79"/>
      <c r="K7" s="79"/>
      <c r="L7" s="59"/>
      <c r="M7" s="59"/>
      <c r="N7" s="59"/>
      <c r="O7" s="59"/>
      <c r="P7" s="60"/>
    </row>
    <row r="8" spans="1:16" ht="16.5" customHeight="1" x14ac:dyDescent="0.2">
      <c r="A8" s="61" t="s">
        <v>119</v>
      </c>
      <c r="B8" s="7"/>
      <c r="C8" s="8"/>
      <c r="D8" s="7"/>
      <c r="E8" s="7"/>
      <c r="F8" s="7"/>
      <c r="G8" s="7"/>
      <c r="H8" s="7"/>
      <c r="I8" s="7"/>
      <c r="J8" s="7"/>
      <c r="K8" s="7"/>
      <c r="L8" s="7"/>
      <c r="M8" s="7"/>
      <c r="N8" s="7"/>
      <c r="O8" s="7"/>
      <c r="P8" s="7"/>
    </row>
    <row r="9" spans="1:16" ht="16.5" customHeight="1" x14ac:dyDescent="0.2">
      <c r="A9" s="128" t="s">
        <v>236</v>
      </c>
      <c r="B9" s="7"/>
      <c r="C9" s="16" t="s">
        <v>102</v>
      </c>
      <c r="D9" s="17"/>
      <c r="E9" s="131">
        <v>229266</v>
      </c>
      <c r="F9" s="131">
        <v>225240</v>
      </c>
      <c r="G9" s="131">
        <v>225224</v>
      </c>
      <c r="H9" s="132"/>
      <c r="I9" s="131">
        <v>241084</v>
      </c>
      <c r="J9" s="131">
        <v>241078.38</v>
      </c>
      <c r="K9" s="131">
        <v>234174.13000000003</v>
      </c>
      <c r="L9" s="131">
        <v>235094</v>
      </c>
      <c r="M9" s="131">
        <v>237831</v>
      </c>
      <c r="N9" s="132"/>
      <c r="O9" s="131">
        <v>234701</v>
      </c>
      <c r="P9" s="131">
        <v>245108</v>
      </c>
    </row>
    <row r="10" spans="1:16" ht="16.5" customHeight="1" x14ac:dyDescent="0.2">
      <c r="A10" s="128" t="s">
        <v>100</v>
      </c>
      <c r="B10" s="7"/>
      <c r="C10" s="16" t="s">
        <v>102</v>
      </c>
      <c r="D10" s="17"/>
      <c r="E10" s="131">
        <v>22695</v>
      </c>
      <c r="F10" s="131">
        <v>25865</v>
      </c>
      <c r="G10" s="131">
        <v>34696</v>
      </c>
      <c r="H10" s="132"/>
      <c r="I10" s="131">
        <v>35538</v>
      </c>
      <c r="J10" s="131">
        <v>35642.11</v>
      </c>
      <c r="K10" s="131">
        <v>31799.550000000003</v>
      </c>
      <c r="L10" s="131">
        <v>45920</v>
      </c>
      <c r="M10" s="131">
        <v>37239</v>
      </c>
      <c r="N10" s="132"/>
      <c r="O10" s="131">
        <v>39052</v>
      </c>
      <c r="P10" s="131">
        <v>44355</v>
      </c>
    </row>
    <row r="11" spans="1:16" ht="16.5" customHeight="1" x14ac:dyDescent="0.2">
      <c r="A11" s="128" t="s">
        <v>128</v>
      </c>
      <c r="B11" s="7"/>
      <c r="C11" s="16" t="s">
        <v>102</v>
      </c>
      <c r="D11" s="17"/>
      <c r="E11" s="131">
        <v>12614</v>
      </c>
      <c r="F11" s="131">
        <v>13942</v>
      </c>
      <c r="G11" s="131">
        <v>16003</v>
      </c>
      <c r="H11" s="132"/>
      <c r="I11" s="131">
        <v>14854</v>
      </c>
      <c r="J11" s="131">
        <v>16000.560000000001</v>
      </c>
      <c r="K11" s="131">
        <v>20604.099999999999</v>
      </c>
      <c r="L11" s="131">
        <v>18702</v>
      </c>
      <c r="M11" s="131">
        <v>17559</v>
      </c>
      <c r="N11" s="132"/>
      <c r="O11" s="131">
        <v>24868</v>
      </c>
      <c r="P11" s="131">
        <v>26347</v>
      </c>
    </row>
    <row r="12" spans="1:16" s="9" customFormat="1" ht="16.5" customHeight="1" x14ac:dyDescent="0.25">
      <c r="A12" s="129" t="s">
        <v>94</v>
      </c>
      <c r="C12" s="33" t="s">
        <v>102</v>
      </c>
      <c r="D12" s="61"/>
      <c r="E12" s="133">
        <v>264575</v>
      </c>
      <c r="F12" s="133">
        <v>265047</v>
      </c>
      <c r="G12" s="133">
        <v>275923</v>
      </c>
      <c r="H12" s="134"/>
      <c r="I12" s="133">
        <v>291476</v>
      </c>
      <c r="J12" s="133">
        <v>292721.05</v>
      </c>
      <c r="K12" s="133">
        <v>286577.78000000003</v>
      </c>
      <c r="L12" s="133">
        <v>299716</v>
      </c>
      <c r="M12" s="133">
        <v>292629</v>
      </c>
      <c r="N12" s="134"/>
      <c r="O12" s="133">
        <v>298621</v>
      </c>
      <c r="P12" s="133">
        <v>315810</v>
      </c>
    </row>
    <row r="13" spans="1:16" ht="16.5" customHeight="1" x14ac:dyDescent="0.2">
      <c r="A13" s="7"/>
      <c r="C13" s="3"/>
      <c r="D13" s="3"/>
      <c r="E13" s="135"/>
      <c r="F13" s="135"/>
      <c r="G13" s="135"/>
      <c r="H13" s="135"/>
      <c r="I13" s="135"/>
      <c r="J13" s="135"/>
      <c r="K13" s="135"/>
      <c r="L13" s="135"/>
      <c r="M13" s="135"/>
      <c r="N13" s="135"/>
      <c r="O13" s="135"/>
      <c r="P13" s="135"/>
    </row>
    <row r="14" spans="1:16" ht="16.5" customHeight="1" x14ac:dyDescent="0.2">
      <c r="A14" s="61" t="s">
        <v>122</v>
      </c>
      <c r="C14" s="3"/>
      <c r="D14" s="3"/>
      <c r="E14" s="135"/>
      <c r="F14" s="135"/>
      <c r="G14" s="135"/>
      <c r="H14" s="135"/>
      <c r="I14" s="135"/>
      <c r="J14" s="135"/>
      <c r="K14" s="135"/>
      <c r="L14" s="135"/>
      <c r="M14" s="135"/>
      <c r="N14" s="135"/>
      <c r="O14" s="135"/>
      <c r="P14" s="135"/>
    </row>
    <row r="15" spans="1:16" ht="16.5" customHeight="1" x14ac:dyDescent="0.2">
      <c r="A15" s="128" t="s">
        <v>121</v>
      </c>
      <c r="C15" s="16" t="s">
        <v>102</v>
      </c>
      <c r="D15" s="3"/>
      <c r="E15" s="131">
        <v>188385</v>
      </c>
      <c r="F15" s="131">
        <v>186982</v>
      </c>
      <c r="G15" s="131">
        <v>183314</v>
      </c>
      <c r="H15" s="132"/>
      <c r="I15" s="131">
        <v>190842</v>
      </c>
      <c r="J15" s="131">
        <v>189420</v>
      </c>
      <c r="K15" s="131">
        <v>187946</v>
      </c>
      <c r="L15" s="131">
        <v>198938</v>
      </c>
      <c r="M15" s="131">
        <v>191798</v>
      </c>
      <c r="N15" s="132"/>
      <c r="O15" s="131">
        <v>197943</v>
      </c>
      <c r="P15" s="131">
        <v>208019</v>
      </c>
    </row>
    <row r="16" spans="1:16" ht="16.5" customHeight="1" x14ac:dyDescent="0.2">
      <c r="A16" s="128" t="s">
        <v>120</v>
      </c>
      <c r="C16" s="16" t="s">
        <v>123</v>
      </c>
      <c r="D16" s="3"/>
      <c r="E16" s="131">
        <v>76190</v>
      </c>
      <c r="F16" s="131">
        <v>78065</v>
      </c>
      <c r="G16" s="131">
        <v>92609</v>
      </c>
      <c r="H16" s="132"/>
      <c r="I16" s="131">
        <v>100634</v>
      </c>
      <c r="J16" s="131">
        <v>103301</v>
      </c>
      <c r="K16" s="131">
        <v>98632</v>
      </c>
      <c r="L16" s="131">
        <v>100778</v>
      </c>
      <c r="M16" s="131">
        <v>100831</v>
      </c>
      <c r="N16" s="132"/>
      <c r="O16" s="131">
        <v>100678</v>
      </c>
      <c r="P16" s="131">
        <v>107791</v>
      </c>
    </row>
    <row r="17" spans="1:16" s="7" customFormat="1" ht="16.5" customHeight="1" x14ac:dyDescent="0.2">
      <c r="A17" s="129" t="s">
        <v>94</v>
      </c>
      <c r="C17" s="33" t="s">
        <v>102</v>
      </c>
      <c r="D17" s="17"/>
      <c r="E17" s="133">
        <v>264575</v>
      </c>
      <c r="F17" s="133">
        <v>265047</v>
      </c>
      <c r="G17" s="133">
        <v>275923</v>
      </c>
      <c r="H17" s="132"/>
      <c r="I17" s="133">
        <v>291476</v>
      </c>
      <c r="J17" s="133">
        <v>292721</v>
      </c>
      <c r="K17" s="133">
        <v>286578</v>
      </c>
      <c r="L17" s="133">
        <v>299716</v>
      </c>
      <c r="M17" s="133">
        <v>292629</v>
      </c>
      <c r="N17" s="132"/>
      <c r="O17" s="133">
        <v>298621</v>
      </c>
      <c r="P17" s="133">
        <v>315810</v>
      </c>
    </row>
    <row r="18" spans="1:16" ht="16.5" customHeight="1" x14ac:dyDescent="0.2">
      <c r="A18" s="7"/>
      <c r="C18" s="3"/>
      <c r="D18" s="3"/>
      <c r="E18" s="136"/>
      <c r="F18" s="136"/>
      <c r="G18" s="136"/>
      <c r="H18" s="136"/>
      <c r="I18" s="136"/>
      <c r="J18" s="136"/>
      <c r="K18" s="136"/>
      <c r="L18" s="136"/>
      <c r="M18" s="136"/>
      <c r="N18" s="136"/>
      <c r="O18" s="136"/>
      <c r="P18" s="136"/>
    </row>
    <row r="19" spans="1:16" ht="16.5" customHeight="1" x14ac:dyDescent="0.2">
      <c r="A19" s="61" t="s">
        <v>101</v>
      </c>
      <c r="C19" s="3"/>
      <c r="D19" s="3"/>
      <c r="E19" s="136"/>
      <c r="F19" s="136"/>
      <c r="G19" s="136"/>
      <c r="H19" s="136"/>
      <c r="I19" s="136"/>
      <c r="J19" s="136"/>
      <c r="K19" s="136"/>
      <c r="L19" s="136"/>
      <c r="M19" s="136"/>
      <c r="N19" s="136"/>
      <c r="O19" s="136"/>
      <c r="P19" s="136"/>
    </row>
    <row r="20" spans="1:16" ht="16.5" customHeight="1" x14ac:dyDescent="0.2">
      <c r="A20" s="128" t="s">
        <v>121</v>
      </c>
      <c r="C20" s="16" t="s">
        <v>104</v>
      </c>
      <c r="D20" s="3"/>
      <c r="E20" s="137">
        <v>5.52</v>
      </c>
      <c r="F20" s="137">
        <v>6</v>
      </c>
      <c r="G20" s="137">
        <v>7.59</v>
      </c>
      <c r="H20" s="138"/>
      <c r="I20" s="137">
        <v>7.96</v>
      </c>
      <c r="J20" s="137">
        <v>8.16</v>
      </c>
      <c r="K20" s="137">
        <v>7.95</v>
      </c>
      <c r="L20" s="137">
        <v>7.64</v>
      </c>
      <c r="M20" s="137">
        <v>7.92</v>
      </c>
      <c r="N20" s="138"/>
      <c r="O20" s="137">
        <v>7.79</v>
      </c>
      <c r="P20" s="137">
        <v>8.11</v>
      </c>
    </row>
    <row r="21" spans="1:16" ht="16.5" customHeight="1" x14ac:dyDescent="0.2">
      <c r="A21" s="128" t="s">
        <v>120</v>
      </c>
      <c r="C21" s="16" t="s">
        <v>105</v>
      </c>
      <c r="D21" s="3"/>
      <c r="E21" s="137">
        <v>73.77</v>
      </c>
      <c r="F21" s="137">
        <v>102.23</v>
      </c>
      <c r="G21" s="137">
        <v>103.27</v>
      </c>
      <c r="H21" s="138"/>
      <c r="I21" s="137">
        <v>103.74</v>
      </c>
      <c r="J21" s="137">
        <v>95.14</v>
      </c>
      <c r="K21" s="137">
        <v>100.33</v>
      </c>
      <c r="L21" s="137">
        <v>101.53</v>
      </c>
      <c r="M21" s="137">
        <v>100.15</v>
      </c>
      <c r="N21" s="138"/>
      <c r="O21" s="137">
        <v>100.84</v>
      </c>
      <c r="P21" s="137">
        <v>104.64</v>
      </c>
    </row>
    <row r="22" spans="1:16" s="7" customFormat="1" ht="16.5" customHeight="1" x14ac:dyDescent="0.2">
      <c r="A22" s="129" t="s">
        <v>103</v>
      </c>
      <c r="C22" s="33" t="s">
        <v>106</v>
      </c>
      <c r="D22" s="17"/>
      <c r="E22" s="139">
        <v>44.83</v>
      </c>
      <c r="F22" s="139">
        <v>55.49</v>
      </c>
      <c r="G22" s="139">
        <v>64.86</v>
      </c>
      <c r="H22" s="138"/>
      <c r="I22" s="139">
        <v>67.03</v>
      </c>
      <c r="J22" s="139">
        <v>65.16</v>
      </c>
      <c r="K22" s="139">
        <v>65.709999999999994</v>
      </c>
      <c r="L22" s="139">
        <v>64.48</v>
      </c>
      <c r="M22" s="139">
        <v>65.58</v>
      </c>
      <c r="N22" s="138"/>
      <c r="O22" s="139">
        <v>64.92</v>
      </c>
      <c r="P22" s="139">
        <v>67.7</v>
      </c>
    </row>
    <row r="23" spans="1:16" ht="16.5" customHeight="1" x14ac:dyDescent="0.2">
      <c r="C23" s="3"/>
      <c r="D23" s="3"/>
      <c r="E23" s="140"/>
      <c r="F23" s="140"/>
      <c r="G23" s="140"/>
      <c r="H23" s="140"/>
      <c r="I23" s="140"/>
      <c r="J23" s="140"/>
      <c r="K23" s="140"/>
      <c r="L23" s="140"/>
      <c r="M23" s="140"/>
      <c r="N23" s="140"/>
      <c r="O23" s="140"/>
      <c r="P23" s="140"/>
    </row>
    <row r="24" spans="1:16" ht="16.5" customHeight="1" x14ac:dyDescent="0.2">
      <c r="A24" s="101" t="s">
        <v>239</v>
      </c>
      <c r="C24" s="3"/>
      <c r="D24" s="3"/>
      <c r="E24" s="140"/>
      <c r="F24" s="140"/>
      <c r="G24" s="140"/>
      <c r="H24" s="140"/>
      <c r="I24" s="140"/>
      <c r="J24" s="140"/>
      <c r="K24" s="140"/>
      <c r="L24" s="140"/>
      <c r="M24" s="140"/>
      <c r="N24" s="140"/>
      <c r="O24" s="140"/>
      <c r="P24" s="140"/>
    </row>
    <row r="25" spans="1:16" ht="16.5" customHeight="1" x14ac:dyDescent="0.2">
      <c r="A25" s="128" t="s">
        <v>11</v>
      </c>
      <c r="C25" s="16" t="s">
        <v>106</v>
      </c>
      <c r="D25" s="3"/>
      <c r="E25" s="137">
        <v>10.53</v>
      </c>
      <c r="F25" s="137">
        <v>11.55</v>
      </c>
      <c r="G25" s="137">
        <v>13.61</v>
      </c>
      <c r="H25" s="138"/>
      <c r="I25" s="137">
        <v>14.87</v>
      </c>
      <c r="J25" s="137">
        <v>14.15</v>
      </c>
      <c r="K25" s="137">
        <v>15.55</v>
      </c>
      <c r="L25" s="137">
        <v>16.68</v>
      </c>
      <c r="M25" s="137">
        <v>15.33</v>
      </c>
      <c r="N25" s="138"/>
      <c r="O25" s="137">
        <v>18.579999999999998</v>
      </c>
      <c r="P25" s="137">
        <v>21.5</v>
      </c>
    </row>
    <row r="26" spans="1:16" ht="16.5" customHeight="1" x14ac:dyDescent="0.2">
      <c r="A26" s="128" t="s">
        <v>107</v>
      </c>
      <c r="C26" s="16" t="s">
        <v>106</v>
      </c>
      <c r="D26" s="3"/>
      <c r="E26" s="137">
        <v>5.44</v>
      </c>
      <c r="F26" s="137">
        <v>6.67</v>
      </c>
      <c r="G26" s="137">
        <v>7.8</v>
      </c>
      <c r="H26" s="138"/>
      <c r="I26" s="137">
        <v>8.0399999999999991</v>
      </c>
      <c r="J26" s="137">
        <v>7.66</v>
      </c>
      <c r="K26" s="137">
        <v>7.55</v>
      </c>
      <c r="L26" s="137">
        <v>7.36</v>
      </c>
      <c r="M26" s="137">
        <v>7.65</v>
      </c>
      <c r="N26" s="138"/>
      <c r="O26" s="137">
        <v>7.09</v>
      </c>
      <c r="P26" s="137">
        <v>7.17</v>
      </c>
    </row>
    <row r="27" spans="1:16" ht="16.5" customHeight="1" x14ac:dyDescent="0.2">
      <c r="A27" s="128" t="s">
        <v>108</v>
      </c>
      <c r="C27" s="16" t="s">
        <v>106</v>
      </c>
      <c r="D27" s="3"/>
      <c r="E27" s="137">
        <v>2.0499999999999998</v>
      </c>
      <c r="F27" s="137">
        <v>2.67</v>
      </c>
      <c r="G27" s="137">
        <v>3.09</v>
      </c>
      <c r="H27" s="138"/>
      <c r="I27" s="137">
        <v>2.44</v>
      </c>
      <c r="J27" s="137">
        <v>2.1</v>
      </c>
      <c r="K27" s="137">
        <v>2.69</v>
      </c>
      <c r="L27" s="137">
        <v>5.22</v>
      </c>
      <c r="M27" s="137">
        <v>3.17</v>
      </c>
      <c r="N27" s="138"/>
      <c r="O27" s="137">
        <v>2</v>
      </c>
      <c r="P27" s="137">
        <v>3.2</v>
      </c>
    </row>
    <row r="28" spans="1:16" ht="16.5" customHeight="1" x14ac:dyDescent="0.2">
      <c r="A28" s="128" t="s">
        <v>10</v>
      </c>
      <c r="C28" s="16" t="s">
        <v>106</v>
      </c>
      <c r="D28" s="3"/>
      <c r="E28" s="137">
        <v>0.9</v>
      </c>
      <c r="F28" s="137">
        <v>2.2400000000000002</v>
      </c>
      <c r="G28" s="137">
        <v>2.11</v>
      </c>
      <c r="H28" s="138"/>
      <c r="I28" s="137">
        <v>1.41</v>
      </c>
      <c r="J28" s="137">
        <v>1.1299999999999999</v>
      </c>
      <c r="K28" s="137">
        <v>1.82</v>
      </c>
      <c r="L28" s="137">
        <v>2.0699999999999998</v>
      </c>
      <c r="M28" s="137">
        <v>1.61</v>
      </c>
      <c r="N28" s="138"/>
      <c r="O28" s="137">
        <v>0.6</v>
      </c>
      <c r="P28" s="137">
        <v>2.2999999999999998</v>
      </c>
    </row>
    <row r="29" spans="1:16" ht="16.5" customHeight="1" x14ac:dyDescent="0.2">
      <c r="A29" s="128" t="s">
        <v>9</v>
      </c>
      <c r="C29" s="16" t="s">
        <v>106</v>
      </c>
      <c r="D29" s="3"/>
      <c r="E29" s="137">
        <v>4.79</v>
      </c>
      <c r="F29" s="137">
        <v>5.73</v>
      </c>
      <c r="G29" s="137">
        <v>5.61</v>
      </c>
      <c r="H29" s="138"/>
      <c r="I29" s="137">
        <v>5.56</v>
      </c>
      <c r="J29" s="137">
        <v>5.83</v>
      </c>
      <c r="K29" s="137">
        <v>6.48</v>
      </c>
      <c r="L29" s="137">
        <v>6.82</v>
      </c>
      <c r="M29" s="137">
        <v>6.18</v>
      </c>
      <c r="N29" s="138"/>
      <c r="O29" s="137">
        <v>9.08</v>
      </c>
      <c r="P29" s="137">
        <v>7.2</v>
      </c>
    </row>
    <row r="30" spans="1:16" s="9" customFormat="1" ht="16.5" customHeight="1" x14ac:dyDescent="0.25">
      <c r="A30" s="129" t="s">
        <v>109</v>
      </c>
      <c r="C30" s="33" t="s">
        <v>106</v>
      </c>
      <c r="D30" s="61"/>
      <c r="E30" s="139">
        <v>23.709999999999997</v>
      </c>
      <c r="F30" s="139">
        <v>28.860000000000003</v>
      </c>
      <c r="G30" s="139">
        <v>32.22</v>
      </c>
      <c r="H30" s="141"/>
      <c r="I30" s="139">
        <v>32.32</v>
      </c>
      <c r="J30" s="139">
        <v>30.870000000000005</v>
      </c>
      <c r="K30" s="139">
        <v>34.090000000000003</v>
      </c>
      <c r="L30" s="139">
        <v>38.15</v>
      </c>
      <c r="M30" s="139">
        <v>33.94</v>
      </c>
      <c r="N30" s="141"/>
      <c r="O30" s="139">
        <v>37.35</v>
      </c>
      <c r="P30" s="139">
        <v>41.370000000000005</v>
      </c>
    </row>
    <row r="31" spans="1:16" ht="16.5" customHeight="1" x14ac:dyDescent="0.2">
      <c r="C31" s="3"/>
      <c r="D31" s="3"/>
      <c r="E31" s="140"/>
      <c r="F31" s="140"/>
      <c r="G31" s="140"/>
      <c r="H31" s="140"/>
      <c r="I31" s="140"/>
      <c r="J31" s="140"/>
      <c r="K31" s="140"/>
      <c r="L31" s="140"/>
      <c r="M31" s="140"/>
      <c r="N31" s="140"/>
      <c r="O31" s="140"/>
      <c r="P31" s="140"/>
    </row>
    <row r="32" spans="1:16" ht="16.5" customHeight="1" x14ac:dyDescent="0.2">
      <c r="A32" s="128" t="s">
        <v>110</v>
      </c>
      <c r="C32" s="16" t="s">
        <v>106</v>
      </c>
      <c r="D32" s="3"/>
      <c r="E32" s="137">
        <v>3.75</v>
      </c>
      <c r="F32" s="137">
        <v>4.3499999999999996</v>
      </c>
      <c r="G32" s="137">
        <v>4.28</v>
      </c>
      <c r="H32" s="138"/>
      <c r="I32" s="137">
        <v>4.47</v>
      </c>
      <c r="J32" s="137">
        <v>4.6900000000000004</v>
      </c>
      <c r="K32" s="137">
        <v>5.05</v>
      </c>
      <c r="L32" s="137">
        <v>5.26</v>
      </c>
      <c r="M32" s="137">
        <v>4.88</v>
      </c>
      <c r="N32" s="138"/>
      <c r="O32" s="137">
        <v>5.35</v>
      </c>
      <c r="P32" s="137">
        <v>5.83</v>
      </c>
    </row>
    <row r="33" spans="1:16" ht="16.5" customHeight="1" x14ac:dyDescent="0.2">
      <c r="A33" s="128" t="s">
        <v>124</v>
      </c>
      <c r="C33" s="16" t="s">
        <v>106</v>
      </c>
      <c r="D33" s="3"/>
      <c r="E33" s="137">
        <v>10.94</v>
      </c>
      <c r="F33" s="137">
        <v>13.13</v>
      </c>
      <c r="G33" s="137">
        <v>14.47</v>
      </c>
      <c r="H33" s="138"/>
      <c r="I33" s="137">
        <v>14.69</v>
      </c>
      <c r="J33" s="137">
        <v>14.44</v>
      </c>
      <c r="K33" s="137">
        <v>14.78</v>
      </c>
      <c r="L33" s="137">
        <v>15.68</v>
      </c>
      <c r="M33" s="137">
        <v>14.95</v>
      </c>
      <c r="N33" s="138"/>
      <c r="O33" s="137">
        <v>17.329999999999998</v>
      </c>
      <c r="P33" s="137">
        <v>16.07</v>
      </c>
    </row>
    <row r="34" spans="1:16" ht="16.5" customHeight="1" x14ac:dyDescent="0.2">
      <c r="A34" s="128" t="s">
        <v>238</v>
      </c>
      <c r="C34" s="16" t="s">
        <v>106</v>
      </c>
      <c r="D34" s="3"/>
      <c r="E34" s="137">
        <v>13.9</v>
      </c>
      <c r="F34" s="137">
        <v>19.7</v>
      </c>
      <c r="G34" s="137">
        <v>28.97</v>
      </c>
      <c r="H34" s="138"/>
      <c r="I34" s="142"/>
      <c r="J34" s="142"/>
      <c r="K34" s="142"/>
      <c r="L34" s="142"/>
      <c r="M34" s="137">
        <v>33.49</v>
      </c>
      <c r="N34" s="138"/>
      <c r="O34" s="142"/>
      <c r="P34" s="142"/>
    </row>
    <row r="35" spans="1:16" ht="16.5" customHeight="1" x14ac:dyDescent="0.2">
      <c r="C35" s="3"/>
      <c r="D35" s="3"/>
      <c r="E35" s="136"/>
      <c r="F35" s="136"/>
      <c r="G35" s="136"/>
      <c r="H35" s="136"/>
      <c r="I35" s="136"/>
      <c r="J35" s="136"/>
      <c r="K35" s="136"/>
      <c r="L35" s="136"/>
      <c r="M35" s="136"/>
      <c r="N35" s="136"/>
      <c r="O35" s="136"/>
      <c r="P35" s="136"/>
    </row>
    <row r="36" spans="1:16" ht="16.5" customHeight="1" x14ac:dyDescent="0.2">
      <c r="A36" s="101" t="s">
        <v>240</v>
      </c>
      <c r="C36" s="3"/>
      <c r="D36" s="3"/>
      <c r="E36" s="136"/>
      <c r="F36" s="136"/>
      <c r="G36" s="136"/>
      <c r="H36" s="136"/>
      <c r="I36" s="136"/>
      <c r="J36" s="136"/>
      <c r="K36" s="136"/>
      <c r="L36" s="136"/>
      <c r="M36" s="136"/>
      <c r="N36" s="136"/>
      <c r="O36" s="136"/>
      <c r="P36" s="136"/>
    </row>
    <row r="37" spans="1:16" ht="16.5" customHeight="1" x14ac:dyDescent="0.2">
      <c r="A37" s="128" t="s">
        <v>129</v>
      </c>
      <c r="C37" s="16" t="s">
        <v>118</v>
      </c>
      <c r="D37" s="3"/>
      <c r="E37" s="131">
        <v>1043</v>
      </c>
      <c r="F37" s="131">
        <v>969</v>
      </c>
      <c r="G37" s="131">
        <v>901</v>
      </c>
      <c r="H37" s="132"/>
      <c r="I37" s="143"/>
      <c r="J37" s="143"/>
      <c r="K37" s="143"/>
      <c r="L37" s="143"/>
      <c r="M37" s="131">
        <v>846</v>
      </c>
      <c r="N37" s="132"/>
      <c r="O37" s="143"/>
      <c r="P37" s="143"/>
    </row>
    <row r="38" spans="1:16" ht="16.5" customHeight="1" x14ac:dyDescent="0.2">
      <c r="A38" s="128" t="s">
        <v>130</v>
      </c>
      <c r="C38" s="16" t="s">
        <v>118</v>
      </c>
      <c r="D38" s="3"/>
      <c r="E38" s="131">
        <v>571</v>
      </c>
      <c r="F38" s="131">
        <v>898</v>
      </c>
      <c r="G38" s="131">
        <v>885</v>
      </c>
      <c r="H38" s="132"/>
      <c r="I38" s="143"/>
      <c r="J38" s="143"/>
      <c r="K38" s="143"/>
      <c r="L38" s="143"/>
      <c r="M38" s="144">
        <v>860</v>
      </c>
      <c r="N38" s="132"/>
      <c r="O38" s="143"/>
      <c r="P38" s="143"/>
    </row>
    <row r="39" spans="1:16" s="9" customFormat="1" ht="16.5" customHeight="1" x14ac:dyDescent="0.25">
      <c r="A39" s="129" t="s">
        <v>127</v>
      </c>
      <c r="C39" s="33" t="s">
        <v>118</v>
      </c>
      <c r="D39" s="61"/>
      <c r="E39" s="133">
        <v>1614</v>
      </c>
      <c r="F39" s="133">
        <v>1867</v>
      </c>
      <c r="G39" s="133">
        <v>1786</v>
      </c>
      <c r="H39" s="134"/>
      <c r="I39" s="145"/>
      <c r="J39" s="145"/>
      <c r="K39" s="145"/>
      <c r="L39" s="145"/>
      <c r="M39" s="133">
        <v>1706</v>
      </c>
      <c r="N39" s="134"/>
      <c r="O39" s="145"/>
      <c r="P39" s="145"/>
    </row>
    <row r="40" spans="1:16" ht="16.5" customHeight="1" x14ac:dyDescent="0.2">
      <c r="C40" s="3"/>
      <c r="D40" s="3"/>
      <c r="E40" s="135"/>
      <c r="F40" s="135"/>
      <c r="G40" s="135"/>
      <c r="H40" s="135"/>
      <c r="I40" s="135"/>
      <c r="J40" s="135"/>
      <c r="K40" s="135"/>
      <c r="L40" s="135"/>
      <c r="M40" s="135"/>
      <c r="N40" s="135"/>
      <c r="O40" s="135"/>
      <c r="P40" s="135"/>
    </row>
    <row r="41" spans="1:16" ht="16.5" customHeight="1" x14ac:dyDescent="0.2">
      <c r="A41" s="152" t="s">
        <v>131</v>
      </c>
      <c r="C41" s="3"/>
      <c r="D41" s="3"/>
      <c r="E41" s="135"/>
      <c r="F41" s="135"/>
      <c r="G41" s="135"/>
      <c r="H41" s="135"/>
      <c r="I41" s="135"/>
      <c r="J41" s="135"/>
      <c r="K41" s="135"/>
      <c r="L41" s="135"/>
      <c r="M41" s="135"/>
      <c r="N41" s="135"/>
      <c r="O41" s="135"/>
      <c r="P41" s="135"/>
    </row>
    <row r="42" spans="1:16" ht="16.5" customHeight="1" x14ac:dyDescent="0.2">
      <c r="A42" s="128" t="s">
        <v>129</v>
      </c>
      <c r="C42" s="39"/>
      <c r="D42" s="146"/>
      <c r="E42" s="143"/>
      <c r="F42" s="143"/>
      <c r="G42" s="143"/>
      <c r="H42" s="143"/>
      <c r="I42" s="143"/>
      <c r="J42" s="143"/>
      <c r="K42" s="143"/>
      <c r="L42" s="143"/>
      <c r="M42" s="143"/>
      <c r="N42" s="143"/>
      <c r="O42" s="143"/>
      <c r="P42" s="143"/>
    </row>
    <row r="43" spans="1:16" ht="16.5" customHeight="1" x14ac:dyDescent="0.2">
      <c r="A43" s="153" t="s">
        <v>237</v>
      </c>
      <c r="C43" s="16" t="s">
        <v>118</v>
      </c>
      <c r="D43" s="3"/>
      <c r="E43" s="131">
        <v>612</v>
      </c>
      <c r="F43" s="131">
        <v>541</v>
      </c>
      <c r="G43" s="131">
        <v>501</v>
      </c>
      <c r="H43" s="132"/>
      <c r="I43" s="143"/>
      <c r="J43" s="143"/>
      <c r="K43" s="143"/>
      <c r="L43" s="143"/>
      <c r="M43" s="131">
        <v>450</v>
      </c>
      <c r="N43" s="132"/>
      <c r="O43" s="143"/>
      <c r="P43" s="143"/>
    </row>
    <row r="44" spans="1:16" ht="16.5" customHeight="1" x14ac:dyDescent="0.2">
      <c r="A44" s="153" t="s">
        <v>126</v>
      </c>
      <c r="C44" s="16" t="s">
        <v>118</v>
      </c>
      <c r="D44" s="3"/>
      <c r="E44" s="131">
        <v>431</v>
      </c>
      <c r="F44" s="131">
        <v>428</v>
      </c>
      <c r="G44" s="131">
        <v>400</v>
      </c>
      <c r="H44" s="132"/>
      <c r="I44" s="143"/>
      <c r="J44" s="143"/>
      <c r="K44" s="143"/>
      <c r="L44" s="143"/>
      <c r="M44" s="144">
        <v>396</v>
      </c>
      <c r="N44" s="132"/>
      <c r="O44" s="143"/>
      <c r="P44" s="143"/>
    </row>
    <row r="45" spans="1:16" s="9" customFormat="1" ht="16.5" customHeight="1" x14ac:dyDescent="0.25">
      <c r="A45" s="129" t="s">
        <v>125</v>
      </c>
      <c r="C45" s="33" t="s">
        <v>118</v>
      </c>
      <c r="D45" s="61"/>
      <c r="E45" s="133">
        <v>1043</v>
      </c>
      <c r="F45" s="133">
        <v>969</v>
      </c>
      <c r="G45" s="133">
        <v>901</v>
      </c>
      <c r="H45" s="134"/>
      <c r="I45" s="145"/>
      <c r="J45" s="145"/>
      <c r="K45" s="145"/>
      <c r="L45" s="145"/>
      <c r="M45" s="133">
        <v>846</v>
      </c>
      <c r="N45" s="134"/>
      <c r="O45" s="145"/>
      <c r="P45" s="145"/>
    </row>
    <row r="46" spans="1:16" s="9" customFormat="1" ht="16.5" customHeight="1" x14ac:dyDescent="0.25">
      <c r="A46" s="13"/>
      <c r="C46" s="147"/>
      <c r="D46" s="61"/>
      <c r="E46" s="145"/>
      <c r="F46" s="145"/>
      <c r="G46" s="145"/>
      <c r="H46" s="134"/>
      <c r="I46" s="145"/>
      <c r="J46" s="145"/>
      <c r="K46" s="145"/>
      <c r="L46" s="145"/>
      <c r="M46" s="145"/>
      <c r="N46" s="134"/>
      <c r="O46" s="145"/>
      <c r="P46" s="145"/>
    </row>
    <row r="47" spans="1:16" ht="16.5" customHeight="1" x14ac:dyDescent="0.2">
      <c r="A47" s="128" t="s">
        <v>241</v>
      </c>
      <c r="C47" s="39"/>
      <c r="D47" s="146"/>
      <c r="E47" s="143"/>
      <c r="F47" s="143"/>
      <c r="G47" s="143"/>
      <c r="H47" s="143"/>
      <c r="I47" s="143"/>
      <c r="J47" s="143"/>
      <c r="K47" s="143"/>
      <c r="L47" s="143"/>
      <c r="M47" s="143"/>
      <c r="N47" s="143"/>
      <c r="O47" s="143"/>
      <c r="P47" s="143"/>
    </row>
    <row r="48" spans="1:16" ht="16.5" customHeight="1" x14ac:dyDescent="0.2">
      <c r="A48" s="153" t="s">
        <v>237</v>
      </c>
      <c r="C48" s="16" t="s">
        <v>118</v>
      </c>
      <c r="D48" s="3"/>
      <c r="E48" s="143"/>
      <c r="F48" s="143"/>
      <c r="G48" s="131">
        <v>884</v>
      </c>
      <c r="H48" s="132"/>
      <c r="I48" s="143"/>
      <c r="J48" s="143"/>
      <c r="K48" s="143"/>
      <c r="L48" s="143"/>
      <c r="M48" s="131">
        <v>808</v>
      </c>
      <c r="N48" s="132"/>
      <c r="O48" s="143"/>
      <c r="P48" s="143"/>
    </row>
    <row r="49" spans="1:16" ht="16.5" customHeight="1" x14ac:dyDescent="0.2">
      <c r="A49" s="153" t="s">
        <v>126</v>
      </c>
      <c r="C49" s="16" t="s">
        <v>118</v>
      </c>
      <c r="D49" s="3"/>
      <c r="E49" s="143"/>
      <c r="F49" s="143"/>
      <c r="G49" s="144">
        <v>902</v>
      </c>
      <c r="H49" s="132"/>
      <c r="I49" s="143"/>
      <c r="J49" s="143"/>
      <c r="K49" s="143"/>
      <c r="L49" s="143"/>
      <c r="M49" s="144">
        <v>898</v>
      </c>
      <c r="N49" s="132"/>
      <c r="O49" s="143"/>
      <c r="P49" s="143"/>
    </row>
    <row r="50" spans="1:16" s="9" customFormat="1" ht="16.5" customHeight="1" x14ac:dyDescent="0.25">
      <c r="A50" s="129" t="s">
        <v>127</v>
      </c>
      <c r="C50" s="33" t="s">
        <v>118</v>
      </c>
      <c r="D50" s="61"/>
      <c r="E50" s="145"/>
      <c r="F50" s="145"/>
      <c r="G50" s="133">
        <v>1786</v>
      </c>
      <c r="H50" s="134"/>
      <c r="I50" s="145"/>
      <c r="J50" s="145"/>
      <c r="K50" s="145"/>
      <c r="L50" s="145"/>
      <c r="M50" s="133">
        <v>1706</v>
      </c>
      <c r="N50" s="134"/>
      <c r="O50" s="145"/>
      <c r="P50" s="145"/>
    </row>
    <row r="51" spans="1:16" ht="16.5" customHeight="1" x14ac:dyDescent="0.2">
      <c r="C51" s="3"/>
      <c r="D51" s="3"/>
      <c r="E51" s="135"/>
      <c r="F51" s="135"/>
      <c r="G51" s="135"/>
      <c r="H51" s="135"/>
      <c r="I51" s="148"/>
      <c r="J51" s="148"/>
      <c r="K51" s="148"/>
      <c r="L51" s="148"/>
      <c r="M51" s="135"/>
      <c r="N51" s="135"/>
      <c r="O51" s="148"/>
      <c r="P51" s="148"/>
    </row>
    <row r="52" spans="1:16" ht="16.5" customHeight="1" x14ac:dyDescent="0.2">
      <c r="A52" s="152" t="s">
        <v>132</v>
      </c>
      <c r="C52" s="3"/>
      <c r="D52" s="3"/>
      <c r="E52" s="135"/>
      <c r="F52" s="135"/>
      <c r="G52" s="135"/>
      <c r="H52" s="135"/>
      <c r="I52" s="135"/>
      <c r="J52" s="135"/>
      <c r="K52" s="135"/>
      <c r="L52" s="135"/>
      <c r="M52" s="135"/>
      <c r="N52" s="135"/>
      <c r="O52" s="135"/>
      <c r="P52" s="135"/>
    </row>
    <row r="53" spans="1:16" ht="16.5" customHeight="1" x14ac:dyDescent="0.2">
      <c r="A53" s="128" t="s">
        <v>129</v>
      </c>
      <c r="C53" s="39"/>
      <c r="D53" s="146"/>
      <c r="E53" s="143"/>
      <c r="F53" s="143"/>
      <c r="G53" s="143"/>
      <c r="H53" s="143"/>
      <c r="I53" s="143"/>
      <c r="J53" s="143"/>
      <c r="K53" s="143"/>
      <c r="L53" s="143"/>
      <c r="M53" s="143"/>
      <c r="N53" s="143"/>
      <c r="O53" s="143"/>
      <c r="P53" s="143"/>
    </row>
    <row r="54" spans="1:16" ht="16.5" customHeight="1" x14ac:dyDescent="0.2">
      <c r="A54" s="153" t="s">
        <v>121</v>
      </c>
      <c r="C54" s="16" t="s">
        <v>118</v>
      </c>
      <c r="D54" s="3"/>
      <c r="E54" s="131">
        <v>824</v>
      </c>
      <c r="F54" s="131">
        <v>698</v>
      </c>
      <c r="G54" s="131">
        <v>640</v>
      </c>
      <c r="H54" s="132"/>
      <c r="I54" s="143"/>
      <c r="J54" s="143"/>
      <c r="K54" s="143"/>
      <c r="L54" s="143"/>
      <c r="M54" s="131">
        <v>596</v>
      </c>
      <c r="N54" s="132"/>
      <c r="O54" s="143"/>
      <c r="P54" s="143"/>
    </row>
    <row r="55" spans="1:16" ht="16.5" customHeight="1" x14ac:dyDescent="0.2">
      <c r="A55" s="153" t="s">
        <v>120</v>
      </c>
      <c r="C55" s="16" t="s">
        <v>118</v>
      </c>
      <c r="D55" s="3"/>
      <c r="E55" s="131">
        <v>219</v>
      </c>
      <c r="F55" s="131">
        <v>271</v>
      </c>
      <c r="G55" s="131">
        <v>261</v>
      </c>
      <c r="H55" s="132"/>
      <c r="I55" s="143"/>
      <c r="J55" s="143"/>
      <c r="K55" s="143"/>
      <c r="L55" s="143"/>
      <c r="M55" s="144">
        <v>250</v>
      </c>
      <c r="N55" s="132"/>
      <c r="O55" s="143"/>
      <c r="P55" s="143"/>
    </row>
    <row r="56" spans="1:16" s="9" customFormat="1" ht="16.5" customHeight="1" x14ac:dyDescent="0.25">
      <c r="A56" s="129" t="s">
        <v>125</v>
      </c>
      <c r="C56" s="33" t="s">
        <v>118</v>
      </c>
      <c r="D56" s="61"/>
      <c r="E56" s="133">
        <v>1043</v>
      </c>
      <c r="F56" s="133">
        <v>969</v>
      </c>
      <c r="G56" s="133">
        <v>901</v>
      </c>
      <c r="H56" s="134"/>
      <c r="I56" s="145"/>
      <c r="J56" s="145"/>
      <c r="K56" s="145"/>
      <c r="L56" s="145"/>
      <c r="M56" s="133">
        <v>846</v>
      </c>
      <c r="N56" s="134"/>
      <c r="O56" s="145"/>
      <c r="P56" s="145"/>
    </row>
    <row r="57" spans="1:16" s="9" customFormat="1" ht="16.5" customHeight="1" x14ac:dyDescent="0.25">
      <c r="A57" s="13"/>
      <c r="C57" s="147"/>
      <c r="D57" s="61"/>
      <c r="E57" s="145"/>
      <c r="F57" s="145"/>
      <c r="G57" s="145"/>
      <c r="H57" s="134"/>
      <c r="I57" s="145"/>
      <c r="J57" s="145"/>
      <c r="K57" s="145"/>
      <c r="L57" s="145"/>
      <c r="M57" s="145"/>
      <c r="N57" s="134"/>
      <c r="O57" s="145"/>
      <c r="P57" s="145"/>
    </row>
    <row r="58" spans="1:16" ht="16.5" customHeight="1" x14ac:dyDescent="0.2">
      <c r="A58" s="128" t="s">
        <v>241</v>
      </c>
      <c r="C58" s="39"/>
      <c r="D58" s="146"/>
      <c r="E58" s="143"/>
      <c r="F58" s="143"/>
      <c r="G58" s="143"/>
      <c r="H58" s="143"/>
      <c r="I58" s="143"/>
      <c r="J58" s="143"/>
      <c r="K58" s="143"/>
      <c r="L58" s="143"/>
      <c r="M58" s="143"/>
      <c r="N58" s="143"/>
      <c r="O58" s="143"/>
      <c r="P58" s="143"/>
    </row>
    <row r="59" spans="1:16" ht="16.5" customHeight="1" x14ac:dyDescent="0.2">
      <c r="A59" s="153" t="s">
        <v>121</v>
      </c>
      <c r="C59" s="16" t="s">
        <v>118</v>
      </c>
      <c r="D59" s="3"/>
      <c r="E59" s="143"/>
      <c r="F59" s="143"/>
      <c r="G59" s="131">
        <v>1036</v>
      </c>
      <c r="H59" s="132"/>
      <c r="I59" s="143"/>
      <c r="J59" s="143"/>
      <c r="K59" s="143"/>
      <c r="L59" s="143"/>
      <c r="M59" s="131">
        <v>990</v>
      </c>
      <c r="N59" s="132"/>
      <c r="O59" s="143"/>
      <c r="P59" s="143"/>
    </row>
    <row r="60" spans="1:16" ht="16.5" customHeight="1" x14ac:dyDescent="0.2">
      <c r="A60" s="153" t="s">
        <v>120</v>
      </c>
      <c r="C60" s="16" t="s">
        <v>118</v>
      </c>
      <c r="D60" s="3"/>
      <c r="E60" s="143"/>
      <c r="F60" s="143"/>
      <c r="G60" s="144">
        <v>750</v>
      </c>
      <c r="H60" s="132"/>
      <c r="I60" s="143"/>
      <c r="J60" s="143"/>
      <c r="K60" s="143"/>
      <c r="L60" s="143"/>
      <c r="M60" s="144">
        <v>716</v>
      </c>
      <c r="N60" s="132"/>
      <c r="O60" s="143"/>
      <c r="P60" s="143"/>
    </row>
    <row r="61" spans="1:16" s="9" customFormat="1" ht="16.5" customHeight="1" x14ac:dyDescent="0.25">
      <c r="A61" s="129" t="s">
        <v>127</v>
      </c>
      <c r="C61" s="33" t="s">
        <v>118</v>
      </c>
      <c r="D61" s="61"/>
      <c r="E61" s="145"/>
      <c r="F61" s="145"/>
      <c r="G61" s="133">
        <v>1786</v>
      </c>
      <c r="H61" s="134"/>
      <c r="I61" s="145"/>
      <c r="J61" s="145"/>
      <c r="K61" s="145"/>
      <c r="L61" s="145"/>
      <c r="M61" s="133">
        <v>1706</v>
      </c>
      <c r="N61" s="134"/>
      <c r="O61" s="145"/>
      <c r="P61" s="145"/>
    </row>
    <row r="62" spans="1:16" ht="16.5" customHeight="1" x14ac:dyDescent="0.2">
      <c r="C62" s="3"/>
      <c r="D62" s="3"/>
      <c r="E62" s="136"/>
      <c r="F62" s="136"/>
      <c r="G62" s="136"/>
      <c r="H62" s="136"/>
      <c r="I62" s="149"/>
      <c r="J62" s="149"/>
      <c r="K62" s="149"/>
      <c r="L62" s="149"/>
      <c r="M62" s="136"/>
      <c r="N62" s="136"/>
      <c r="O62" s="149"/>
      <c r="P62" s="149"/>
    </row>
    <row r="63" spans="1:16" ht="16.5" customHeight="1" x14ac:dyDescent="0.2">
      <c r="A63" s="101" t="s">
        <v>115</v>
      </c>
      <c r="C63" s="3"/>
      <c r="D63" s="3"/>
      <c r="E63" s="136"/>
      <c r="F63" s="136"/>
      <c r="G63" s="136"/>
      <c r="H63" s="136"/>
      <c r="I63" s="136"/>
      <c r="J63" s="136"/>
      <c r="K63" s="136"/>
      <c r="L63" s="136"/>
      <c r="M63" s="136"/>
      <c r="N63" s="136"/>
      <c r="O63" s="136"/>
      <c r="P63" s="136"/>
    </row>
    <row r="64" spans="1:16" ht="16.5" customHeight="1" x14ac:dyDescent="0.2">
      <c r="A64" s="128" t="s">
        <v>112</v>
      </c>
      <c r="C64" s="16" t="s">
        <v>116</v>
      </c>
      <c r="D64" s="3"/>
      <c r="E64" s="131">
        <v>19</v>
      </c>
      <c r="F64" s="131">
        <v>25</v>
      </c>
      <c r="G64" s="131">
        <v>54</v>
      </c>
      <c r="H64" s="132"/>
      <c r="I64" s="131">
        <v>9</v>
      </c>
      <c r="J64" s="131">
        <v>11</v>
      </c>
      <c r="K64" s="131">
        <v>18</v>
      </c>
      <c r="L64" s="131">
        <v>17</v>
      </c>
      <c r="M64" s="131">
        <v>55</v>
      </c>
      <c r="N64" s="132"/>
      <c r="O64" s="131">
        <v>10</v>
      </c>
      <c r="P64" s="131">
        <v>12</v>
      </c>
    </row>
    <row r="65" spans="1:16" ht="16.5" customHeight="1" x14ac:dyDescent="0.2">
      <c r="A65" s="128" t="s">
        <v>113</v>
      </c>
      <c r="C65" s="16" t="s">
        <v>116</v>
      </c>
      <c r="D65" s="3"/>
      <c r="E65" s="131">
        <v>15</v>
      </c>
      <c r="F65" s="131">
        <v>11</v>
      </c>
      <c r="G65" s="131">
        <v>43</v>
      </c>
      <c r="H65" s="132"/>
      <c r="I65" s="131">
        <v>4</v>
      </c>
      <c r="J65" s="131">
        <v>9</v>
      </c>
      <c r="K65" s="131">
        <v>13</v>
      </c>
      <c r="L65" s="131">
        <v>12</v>
      </c>
      <c r="M65" s="131">
        <v>38</v>
      </c>
      <c r="N65" s="132"/>
      <c r="O65" s="131">
        <v>9</v>
      </c>
      <c r="P65" s="131">
        <v>8</v>
      </c>
    </row>
    <row r="66" spans="1:16" s="9" customFormat="1" ht="16.5" customHeight="1" x14ac:dyDescent="0.25">
      <c r="A66" s="129" t="s">
        <v>114</v>
      </c>
      <c r="C66" s="33" t="s">
        <v>117</v>
      </c>
      <c r="D66" s="61"/>
      <c r="E66" s="150">
        <v>0.79</v>
      </c>
      <c r="F66" s="150">
        <v>0.44</v>
      </c>
      <c r="G66" s="150">
        <v>0.8</v>
      </c>
      <c r="H66" s="151"/>
      <c r="I66" s="150">
        <v>0.44</v>
      </c>
      <c r="J66" s="150">
        <v>0.82</v>
      </c>
      <c r="K66" s="150">
        <v>0.72</v>
      </c>
      <c r="L66" s="150">
        <v>0.71</v>
      </c>
      <c r="M66" s="150">
        <v>0.69</v>
      </c>
      <c r="N66" s="151"/>
      <c r="O66" s="150">
        <v>0.9</v>
      </c>
      <c r="P66" s="150">
        <v>0.67</v>
      </c>
    </row>
    <row r="67" spans="1:16" ht="16.5" customHeight="1" x14ac:dyDescent="0.2"/>
    <row r="68" spans="1:16" s="7" customFormat="1" ht="12" customHeight="1" x14ac:dyDescent="0.2">
      <c r="A68" s="99" t="s">
        <v>232</v>
      </c>
      <c r="M68" s="44"/>
      <c r="N68" s="42"/>
      <c r="O68" s="44"/>
      <c r="P68" s="44"/>
    </row>
    <row r="69" spans="1:16" s="7" customFormat="1" ht="12" customHeight="1" x14ac:dyDescent="0.25">
      <c r="A69" s="99" t="s">
        <v>243</v>
      </c>
      <c r="I69" s="23"/>
      <c r="J69" s="23"/>
      <c r="K69" s="23"/>
      <c r="M69" s="44"/>
      <c r="N69" s="42"/>
      <c r="O69" s="44"/>
      <c r="P69" s="44"/>
    </row>
    <row r="70" spans="1:16" s="7" customFormat="1" ht="12" customHeight="1" x14ac:dyDescent="0.25">
      <c r="A70" s="99" t="s">
        <v>242</v>
      </c>
      <c r="I70" s="23"/>
      <c r="J70" s="23"/>
      <c r="K70" s="23"/>
      <c r="M70" s="44"/>
      <c r="N70" s="42"/>
      <c r="O70" s="44"/>
      <c r="P70" s="44"/>
    </row>
    <row r="71" spans="1:16" s="7" customFormat="1" ht="12" customHeight="1" x14ac:dyDescent="0.25">
      <c r="A71" s="154" t="s">
        <v>251</v>
      </c>
      <c r="I71" s="23"/>
      <c r="J71" s="23"/>
      <c r="K71" s="23"/>
      <c r="M71" s="44"/>
      <c r="N71" s="42"/>
      <c r="O71" s="44"/>
      <c r="P71" s="44"/>
    </row>
    <row r="72" spans="1:16" s="7" customFormat="1" ht="12" customHeight="1" x14ac:dyDescent="0.25">
      <c r="A72" s="154" t="s">
        <v>249</v>
      </c>
      <c r="I72" s="23"/>
      <c r="J72" s="23"/>
      <c r="K72" s="23"/>
      <c r="M72" s="44"/>
      <c r="N72" s="42"/>
      <c r="O72" s="44"/>
      <c r="P72" s="44"/>
    </row>
    <row r="73" spans="1:16" s="7" customFormat="1" ht="12" customHeight="1" x14ac:dyDescent="0.25">
      <c r="A73" s="154" t="s">
        <v>248</v>
      </c>
      <c r="I73" s="23"/>
      <c r="J73" s="23"/>
      <c r="K73" s="23"/>
      <c r="M73" s="44"/>
      <c r="N73" s="42"/>
      <c r="O73" s="44"/>
      <c r="P73" s="44"/>
    </row>
    <row r="74" spans="1:16" s="7" customFormat="1" ht="12" customHeight="1" x14ac:dyDescent="0.25">
      <c r="A74" s="154" t="s">
        <v>250</v>
      </c>
      <c r="I74" s="23"/>
      <c r="J74" s="23"/>
      <c r="K74" s="23"/>
      <c r="M74" s="44"/>
      <c r="N74" s="42"/>
      <c r="O74" s="44"/>
      <c r="P74" s="44"/>
    </row>
    <row r="75" spans="1:16" s="7" customFormat="1" ht="12" customHeight="1" x14ac:dyDescent="0.25">
      <c r="A75" s="99" t="s">
        <v>246</v>
      </c>
      <c r="I75" s="23"/>
      <c r="J75" s="23"/>
      <c r="K75" s="23"/>
      <c r="M75" s="44"/>
      <c r="N75" s="42"/>
      <c r="O75" s="44"/>
      <c r="P75" s="44"/>
    </row>
    <row r="76" spans="1:16" s="7" customFormat="1" ht="12" customHeight="1" x14ac:dyDescent="0.25">
      <c r="A76" s="154" t="s">
        <v>247</v>
      </c>
      <c r="I76" s="23"/>
      <c r="J76" s="23"/>
      <c r="K76" s="23"/>
      <c r="M76" s="44"/>
      <c r="N76" s="42"/>
      <c r="O76" s="44"/>
      <c r="P76" s="44"/>
    </row>
    <row r="77" spans="1:16" ht="12" customHeight="1" x14ac:dyDescent="0.2">
      <c r="A77" s="99" t="s">
        <v>244</v>
      </c>
    </row>
    <row r="78" spans="1:16" x14ac:dyDescent="0.2">
      <c r="A78" s="99"/>
    </row>
  </sheetData>
  <mergeCells count="3">
    <mergeCell ref="A1:G1"/>
    <mergeCell ref="A2:N2"/>
    <mergeCell ref="A4:P4"/>
  </mergeCells>
  <hyperlinks>
    <hyperlink ref="A6" location="Index!A1" display="RETURN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workbookViewId="0">
      <selection activeCell="G1" sqref="G1:I1"/>
    </sheetView>
  </sheetViews>
  <sheetFormatPr defaultColWidth="9" defaultRowHeight="14.25" x14ac:dyDescent="0.2"/>
  <cols>
    <col min="1" max="1" width="45.625" style="1" customWidth="1"/>
    <col min="2" max="2" width="3.125" style="1" customWidth="1"/>
    <col min="3" max="3" width="12.625" style="1" customWidth="1"/>
    <col min="4" max="4" width="3.125" style="1" customWidth="1"/>
    <col min="5" max="7" width="10.625" style="1" customWidth="1"/>
    <col min="8" max="8" width="3.125" style="1" customWidth="1"/>
    <col min="9" max="9" width="10.625" style="1" customWidth="1"/>
    <col min="10" max="16384" width="9" style="1"/>
  </cols>
  <sheetData>
    <row r="1" spans="1:19" ht="30.75" customHeight="1" x14ac:dyDescent="0.2">
      <c r="A1" s="169" t="s">
        <v>0</v>
      </c>
      <c r="B1" s="169"/>
      <c r="C1" s="169"/>
      <c r="D1" s="169"/>
      <c r="E1" s="169"/>
      <c r="F1" s="169"/>
      <c r="G1" s="176" t="s">
        <v>25</v>
      </c>
      <c r="H1" s="176"/>
      <c r="I1" s="176"/>
    </row>
    <row r="2" spans="1:19" ht="15" x14ac:dyDescent="0.2">
      <c r="A2" s="177" t="s">
        <v>1</v>
      </c>
      <c r="B2" s="177"/>
      <c r="C2" s="177"/>
      <c r="D2" s="177"/>
      <c r="E2" s="177"/>
      <c r="F2" s="177"/>
      <c r="G2" s="177"/>
      <c r="H2" s="177"/>
      <c r="I2" s="177"/>
      <c r="J2" s="22"/>
      <c r="K2" s="22"/>
      <c r="L2" s="22"/>
      <c r="M2" s="22"/>
      <c r="N2" s="22"/>
    </row>
    <row r="3" spans="1:19" ht="5.25" customHeight="1" thickBot="1" x14ac:dyDescent="0.25">
      <c r="A3" s="4"/>
      <c r="B3" s="12"/>
      <c r="C3" s="12"/>
      <c r="D3" s="12"/>
      <c r="E3" s="12"/>
      <c r="F3" s="12"/>
      <c r="G3" s="12"/>
      <c r="H3" s="12"/>
      <c r="I3" s="12"/>
    </row>
    <row r="4" spans="1:19" ht="5.25" customHeight="1" thickTop="1" thickBot="1" x14ac:dyDescent="0.25">
      <c r="A4" s="178"/>
      <c r="B4" s="178"/>
      <c r="C4" s="178"/>
      <c r="D4" s="178"/>
      <c r="E4" s="178"/>
      <c r="F4" s="178"/>
      <c r="G4" s="178"/>
      <c r="H4" s="178"/>
      <c r="I4" s="178"/>
    </row>
    <row r="5" spans="1:19" ht="15" customHeight="1" thickTop="1" x14ac:dyDescent="0.2">
      <c r="A5" s="4"/>
      <c r="B5" s="12"/>
      <c r="C5" s="12"/>
      <c r="D5" s="12"/>
      <c r="E5" s="12"/>
      <c r="F5" s="12"/>
      <c r="G5" s="12"/>
      <c r="H5" s="12"/>
      <c r="I5" s="12"/>
    </row>
    <row r="6" spans="1:19" ht="14.25" customHeight="1" x14ac:dyDescent="0.2">
      <c r="A6" s="179" t="s">
        <v>252</v>
      </c>
      <c r="B6" s="179"/>
      <c r="C6" s="179"/>
      <c r="D6" s="179"/>
      <c r="E6" s="179"/>
      <c r="F6" s="179"/>
      <c r="G6" s="179"/>
      <c r="H6" s="179"/>
      <c r="I6" s="179"/>
    </row>
    <row r="7" spans="1:19" x14ac:dyDescent="0.2">
      <c r="A7" s="179"/>
      <c r="B7" s="179"/>
      <c r="C7" s="179"/>
      <c r="D7" s="179"/>
      <c r="E7" s="179"/>
      <c r="F7" s="179"/>
      <c r="G7" s="179"/>
      <c r="H7" s="179"/>
      <c r="I7" s="179"/>
    </row>
    <row r="8" spans="1:19" x14ac:dyDescent="0.2">
      <c r="A8" s="179"/>
      <c r="B8" s="179"/>
      <c r="C8" s="179"/>
      <c r="D8" s="179"/>
      <c r="E8" s="179"/>
      <c r="F8" s="179"/>
      <c r="G8" s="179"/>
      <c r="H8" s="179"/>
      <c r="I8" s="179"/>
    </row>
    <row r="9" spans="1:19" x14ac:dyDescent="0.2">
      <c r="A9" s="179"/>
      <c r="B9" s="179"/>
      <c r="C9" s="179"/>
      <c r="D9" s="179"/>
      <c r="E9" s="179"/>
      <c r="F9" s="179"/>
      <c r="G9" s="179"/>
      <c r="H9" s="179"/>
      <c r="I9" s="179"/>
    </row>
    <row r="10" spans="1:19" x14ac:dyDescent="0.2">
      <c r="A10" s="179"/>
      <c r="B10" s="179"/>
      <c r="C10" s="179"/>
      <c r="D10" s="179"/>
      <c r="E10" s="179"/>
      <c r="F10" s="179"/>
      <c r="G10" s="179"/>
      <c r="H10" s="179"/>
      <c r="I10" s="179"/>
    </row>
    <row r="11" spans="1:19" s="23" customFormat="1" ht="15" x14ac:dyDescent="0.25">
      <c r="A11" s="179"/>
      <c r="B11" s="179"/>
      <c r="C11" s="179"/>
      <c r="D11" s="179"/>
      <c r="E11" s="179"/>
      <c r="F11" s="179"/>
      <c r="G11" s="179"/>
      <c r="H11" s="179"/>
      <c r="I11" s="179"/>
    </row>
    <row r="12" spans="1:19" x14ac:dyDescent="0.2">
      <c r="A12" s="179"/>
      <c r="B12" s="179"/>
      <c r="C12" s="179"/>
      <c r="D12" s="179"/>
      <c r="E12" s="179"/>
      <c r="F12" s="179"/>
      <c r="G12" s="179"/>
      <c r="H12" s="179"/>
      <c r="I12" s="179"/>
    </row>
    <row r="13" spans="1:19" x14ac:dyDescent="0.2">
      <c r="A13" s="179"/>
      <c r="B13" s="179"/>
      <c r="C13" s="179"/>
      <c r="D13" s="179"/>
      <c r="E13" s="179"/>
      <c r="F13" s="179"/>
      <c r="G13" s="179"/>
      <c r="H13" s="179"/>
      <c r="I13" s="179"/>
    </row>
    <row r="14" spans="1:19" x14ac:dyDescent="0.2">
      <c r="A14" s="179"/>
      <c r="B14" s="179"/>
      <c r="C14" s="179"/>
      <c r="D14" s="179"/>
      <c r="E14" s="179"/>
      <c r="F14" s="179"/>
      <c r="G14" s="179"/>
      <c r="H14" s="179"/>
      <c r="I14" s="179"/>
    </row>
    <row r="15" spans="1:19" x14ac:dyDescent="0.2">
      <c r="A15" s="179"/>
      <c r="B15" s="179"/>
      <c r="C15" s="179"/>
      <c r="D15" s="179"/>
      <c r="E15" s="179"/>
      <c r="F15" s="179"/>
      <c r="G15" s="179"/>
      <c r="H15" s="179"/>
      <c r="I15" s="179"/>
    </row>
    <row r="16" spans="1:19" s="7" customFormat="1" ht="15" x14ac:dyDescent="0.25">
      <c r="A16" s="179"/>
      <c r="B16" s="179"/>
      <c r="C16" s="179"/>
      <c r="D16" s="179"/>
      <c r="E16" s="180"/>
      <c r="F16" s="180"/>
      <c r="G16" s="180"/>
      <c r="H16" s="179"/>
      <c r="I16" s="180"/>
      <c r="J16" s="23"/>
      <c r="K16" s="23"/>
      <c r="L16" s="23"/>
      <c r="P16" s="23"/>
      <c r="Q16" s="23"/>
      <c r="R16" s="23"/>
      <c r="S16" s="23"/>
    </row>
    <row r="17" spans="1:19" x14ac:dyDescent="0.2">
      <c r="A17" s="179"/>
      <c r="B17" s="179"/>
      <c r="C17" s="179"/>
      <c r="D17" s="179"/>
      <c r="E17" s="179"/>
      <c r="F17" s="179"/>
      <c r="G17" s="179"/>
      <c r="H17" s="179"/>
      <c r="I17" s="179"/>
    </row>
    <row r="18" spans="1:19" x14ac:dyDescent="0.2">
      <c r="A18" s="179"/>
      <c r="B18" s="179"/>
      <c r="C18" s="179"/>
      <c r="D18" s="179"/>
      <c r="E18" s="179"/>
      <c r="F18" s="179"/>
      <c r="G18" s="179"/>
      <c r="H18" s="179"/>
      <c r="I18" s="179"/>
    </row>
    <row r="19" spans="1:19" x14ac:dyDescent="0.2">
      <c r="A19" s="179"/>
      <c r="B19" s="179"/>
      <c r="C19" s="179"/>
      <c r="D19" s="179"/>
      <c r="E19" s="179"/>
      <c r="F19" s="179"/>
      <c r="G19" s="179"/>
      <c r="H19" s="179"/>
      <c r="I19" s="179"/>
    </row>
    <row r="20" spans="1:19" x14ac:dyDescent="0.2">
      <c r="A20" s="179"/>
      <c r="B20" s="179"/>
      <c r="C20" s="179"/>
      <c r="D20" s="179"/>
      <c r="E20" s="179"/>
      <c r="F20" s="179"/>
      <c r="G20" s="179"/>
      <c r="H20" s="179"/>
      <c r="I20" s="179"/>
    </row>
    <row r="21" spans="1:19" s="7" customFormat="1" ht="15" x14ac:dyDescent="0.25">
      <c r="A21" s="179"/>
      <c r="B21" s="179"/>
      <c r="C21" s="179"/>
      <c r="D21" s="179"/>
      <c r="E21" s="180"/>
      <c r="F21" s="180"/>
      <c r="G21" s="180"/>
      <c r="H21" s="179"/>
      <c r="I21" s="180"/>
      <c r="J21" s="23"/>
      <c r="K21" s="23"/>
      <c r="L21" s="23"/>
      <c r="M21" s="23"/>
      <c r="O21" s="23"/>
      <c r="P21" s="23"/>
      <c r="Q21" s="23"/>
      <c r="R21" s="23"/>
      <c r="S21" s="23"/>
    </row>
    <row r="22" spans="1:19" x14ac:dyDescent="0.2">
      <c r="A22" s="179"/>
      <c r="B22" s="179"/>
      <c r="C22" s="179"/>
      <c r="D22" s="179"/>
      <c r="E22" s="179"/>
      <c r="F22" s="179"/>
      <c r="G22" s="179"/>
      <c r="H22" s="179"/>
      <c r="I22" s="179"/>
    </row>
    <row r="23" spans="1:19" x14ac:dyDescent="0.2">
      <c r="A23" s="179"/>
      <c r="B23" s="179"/>
      <c r="C23" s="179"/>
      <c r="D23" s="179"/>
      <c r="E23" s="179"/>
      <c r="F23" s="179"/>
      <c r="G23" s="179"/>
      <c r="H23" s="179"/>
      <c r="I23" s="179"/>
    </row>
    <row r="24" spans="1:19" x14ac:dyDescent="0.2">
      <c r="A24" s="179"/>
      <c r="B24" s="179"/>
      <c r="C24" s="179"/>
      <c r="D24" s="179"/>
      <c r="E24" s="179"/>
      <c r="F24" s="179"/>
      <c r="G24" s="179"/>
      <c r="H24" s="179"/>
      <c r="I24" s="179"/>
    </row>
    <row r="25" spans="1:19" x14ac:dyDescent="0.2">
      <c r="A25" s="179"/>
      <c r="B25" s="179"/>
      <c r="C25" s="179"/>
      <c r="D25" s="179"/>
      <c r="E25" s="179"/>
      <c r="F25" s="179"/>
      <c r="G25" s="179"/>
      <c r="H25" s="179"/>
      <c r="I25" s="179"/>
    </row>
    <row r="26" spans="1:19" x14ac:dyDescent="0.2">
      <c r="A26" s="179"/>
      <c r="B26" s="179"/>
      <c r="C26" s="179"/>
      <c r="D26" s="179"/>
      <c r="E26" s="179"/>
      <c r="F26" s="179"/>
      <c r="G26" s="179"/>
      <c r="H26" s="179"/>
      <c r="I26" s="179"/>
    </row>
    <row r="27" spans="1:19" x14ac:dyDescent="0.2">
      <c r="A27" s="179"/>
      <c r="B27" s="179"/>
      <c r="C27" s="179"/>
      <c r="D27" s="179"/>
      <c r="E27" s="179"/>
      <c r="F27" s="179"/>
      <c r="G27" s="179"/>
      <c r="H27" s="179"/>
      <c r="I27" s="179"/>
    </row>
    <row r="28" spans="1:19" x14ac:dyDescent="0.2">
      <c r="A28" s="179"/>
      <c r="B28" s="179"/>
      <c r="C28" s="179"/>
      <c r="D28" s="179"/>
      <c r="E28" s="179"/>
      <c r="F28" s="179"/>
      <c r="G28" s="179"/>
      <c r="H28" s="179"/>
      <c r="I28" s="179"/>
    </row>
    <row r="29" spans="1:19" s="23" customFormat="1" ht="15" x14ac:dyDescent="0.25">
      <c r="A29" s="179"/>
      <c r="B29" s="179"/>
      <c r="C29" s="179"/>
      <c r="D29" s="179"/>
      <c r="E29" s="179"/>
      <c r="F29" s="179"/>
      <c r="G29" s="179"/>
      <c r="H29" s="179"/>
      <c r="I29" s="179"/>
    </row>
    <row r="30" spans="1:19" x14ac:dyDescent="0.2">
      <c r="A30" s="179"/>
      <c r="B30" s="179"/>
      <c r="C30" s="179"/>
      <c r="D30" s="179"/>
      <c r="E30" s="179"/>
      <c r="F30" s="179"/>
      <c r="G30" s="179"/>
      <c r="H30" s="179"/>
      <c r="I30" s="179"/>
    </row>
    <row r="31" spans="1:19" x14ac:dyDescent="0.2">
      <c r="A31" s="179"/>
      <c r="B31" s="179"/>
      <c r="C31" s="179"/>
      <c r="D31" s="179"/>
      <c r="E31" s="179"/>
      <c r="F31" s="179"/>
      <c r="G31" s="179"/>
      <c r="H31" s="179"/>
      <c r="I31" s="179"/>
    </row>
    <row r="32" spans="1:19" x14ac:dyDescent="0.2">
      <c r="A32" s="179"/>
      <c r="B32" s="179"/>
      <c r="C32" s="179"/>
      <c r="D32" s="179"/>
      <c r="E32" s="179"/>
      <c r="F32" s="179"/>
      <c r="G32" s="179"/>
      <c r="H32" s="179"/>
      <c r="I32" s="179"/>
    </row>
    <row r="33" spans="1:9" x14ac:dyDescent="0.2">
      <c r="A33" s="179"/>
      <c r="B33" s="179"/>
      <c r="C33" s="179"/>
      <c r="D33" s="179"/>
      <c r="E33" s="179"/>
      <c r="F33" s="179"/>
      <c r="G33" s="179"/>
      <c r="H33" s="179"/>
      <c r="I33" s="179"/>
    </row>
    <row r="34" spans="1:9" x14ac:dyDescent="0.2">
      <c r="A34" s="179"/>
      <c r="B34" s="179"/>
      <c r="C34" s="179"/>
      <c r="D34" s="179"/>
      <c r="E34" s="179"/>
      <c r="F34" s="179"/>
      <c r="G34" s="179"/>
      <c r="H34" s="179"/>
      <c r="I34" s="179"/>
    </row>
    <row r="35" spans="1:9" x14ac:dyDescent="0.2">
      <c r="A35" s="179"/>
      <c r="B35" s="179"/>
      <c r="C35" s="179"/>
      <c r="D35" s="179"/>
      <c r="E35" s="179"/>
      <c r="F35" s="179"/>
      <c r="G35" s="179"/>
      <c r="H35" s="179"/>
      <c r="I35" s="179"/>
    </row>
    <row r="36" spans="1:9" x14ac:dyDescent="0.2">
      <c r="A36" s="179"/>
      <c r="B36" s="179"/>
      <c r="C36" s="179"/>
      <c r="D36" s="179"/>
      <c r="E36" s="179"/>
      <c r="F36" s="179"/>
      <c r="G36" s="179"/>
      <c r="H36" s="179"/>
      <c r="I36" s="179"/>
    </row>
    <row r="37" spans="1:9" x14ac:dyDescent="0.2">
      <c r="A37" s="179"/>
      <c r="B37" s="179"/>
      <c r="C37" s="179"/>
      <c r="D37" s="179"/>
      <c r="E37" s="179"/>
      <c r="F37" s="179"/>
      <c r="G37" s="179"/>
      <c r="H37" s="179"/>
      <c r="I37" s="179"/>
    </row>
    <row r="38" spans="1:9" s="23" customFormat="1" ht="15" x14ac:dyDescent="0.25">
      <c r="A38" s="179"/>
      <c r="B38" s="179"/>
      <c r="C38" s="179"/>
      <c r="D38" s="179"/>
      <c r="E38" s="179"/>
      <c r="F38" s="179"/>
      <c r="G38" s="179"/>
      <c r="H38" s="179"/>
      <c r="I38" s="179"/>
    </row>
    <row r="39" spans="1:9" x14ac:dyDescent="0.2">
      <c r="A39" s="179"/>
      <c r="B39" s="179"/>
      <c r="C39" s="179"/>
      <c r="D39" s="179"/>
      <c r="E39" s="179"/>
      <c r="F39" s="179"/>
      <c r="G39" s="179"/>
      <c r="H39" s="179"/>
      <c r="I39" s="179"/>
    </row>
    <row r="40" spans="1:9" x14ac:dyDescent="0.2">
      <c r="A40" s="179"/>
      <c r="B40" s="179"/>
      <c r="C40" s="179"/>
      <c r="D40" s="179"/>
      <c r="E40" s="179"/>
      <c r="F40" s="179"/>
      <c r="G40" s="179"/>
      <c r="H40" s="179"/>
      <c r="I40" s="179"/>
    </row>
    <row r="41" spans="1:9" x14ac:dyDescent="0.2">
      <c r="A41" s="179"/>
      <c r="B41" s="179"/>
      <c r="C41" s="179"/>
      <c r="D41" s="179"/>
      <c r="E41" s="179"/>
      <c r="F41" s="179"/>
      <c r="G41" s="179"/>
      <c r="H41" s="179"/>
      <c r="I41" s="179"/>
    </row>
    <row r="42" spans="1:9" x14ac:dyDescent="0.2">
      <c r="A42" s="179"/>
      <c r="B42" s="179"/>
      <c r="C42" s="179"/>
      <c r="D42" s="179"/>
      <c r="E42" s="179"/>
      <c r="F42" s="179"/>
      <c r="G42" s="179"/>
      <c r="H42" s="179"/>
      <c r="I42" s="179"/>
    </row>
    <row r="43" spans="1:9" x14ac:dyDescent="0.2">
      <c r="A43" s="179"/>
      <c r="B43" s="179"/>
      <c r="C43" s="179"/>
      <c r="D43" s="179"/>
      <c r="E43" s="179"/>
      <c r="F43" s="179"/>
      <c r="G43" s="179"/>
      <c r="H43" s="179"/>
      <c r="I43" s="179"/>
    </row>
    <row r="44" spans="1:9" s="23" customFormat="1" ht="15.75" customHeight="1" x14ac:dyDescent="0.25">
      <c r="A44" s="179"/>
      <c r="B44" s="179"/>
      <c r="C44" s="179"/>
      <c r="D44" s="179"/>
      <c r="E44" s="179"/>
      <c r="F44" s="179"/>
      <c r="G44" s="179"/>
      <c r="H44" s="179"/>
      <c r="I44" s="179"/>
    </row>
    <row r="48" spans="1:9" s="23" customFormat="1" ht="15" x14ac:dyDescent="0.25"/>
    <row r="54" s="23" customFormat="1" ht="15" x14ac:dyDescent="0.25"/>
    <row r="58" s="23" customFormat="1" ht="15" x14ac:dyDescent="0.25"/>
    <row r="63" s="23" customFormat="1" ht="15" x14ac:dyDescent="0.25"/>
  </sheetData>
  <mergeCells count="5">
    <mergeCell ref="G1:I1"/>
    <mergeCell ref="A2:I2"/>
    <mergeCell ref="A4:I4"/>
    <mergeCell ref="A6:I44"/>
    <mergeCell ref="A1:F1"/>
  </mergeCells>
  <hyperlinks>
    <hyperlink ref="G1:I1" location="Index!A1" display="Return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Index</vt:lpstr>
      <vt:lpstr>Statement of Income</vt:lpstr>
      <vt:lpstr>Balance Sheet</vt:lpstr>
      <vt:lpstr>Cash Flows</vt:lpstr>
      <vt:lpstr>Segmented Info</vt:lpstr>
      <vt:lpstr>Operating Data</vt:lpstr>
      <vt:lpstr>Disclaimer</vt:lpstr>
      <vt:lpstr>'Statement of Income'!Print_Area</vt:lpstr>
    </vt:vector>
  </TitlesOfParts>
  <Company>PTTEP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Ponpinit Upathamp</dc:creator>
  <cp:lastModifiedBy>Ponpinit Upathamp</cp:lastModifiedBy>
  <cp:lastPrinted>2014-05-29T12:30:23Z</cp:lastPrinted>
  <dcterms:created xsi:type="dcterms:W3CDTF">2014-05-23T03:56:26Z</dcterms:created>
  <dcterms:modified xsi:type="dcterms:W3CDTF">2014-07-24T13:00:34Z</dcterms:modified>
</cp:coreProperties>
</file>